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 activeTab="1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  <sheet name="Лист4" sheetId="7" r:id="rId6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ОПиУ!$C$17</definedName>
    <definedName name="f_1_2_3">Баланс!$C$19</definedName>
    <definedName name="f_1_2_4" localSheetId="1">ОПиУ!$D$17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ОПиУ!$C$22</definedName>
    <definedName name="f_1_3_1_1_3">#REF!</definedName>
    <definedName name="f_1_3_1_1_4" localSheetId="1">ОПиУ!$D$22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ОПиУ!$C$23</definedName>
    <definedName name="f_1_3_1_2_3">#REF!</definedName>
    <definedName name="f_1_3_1_2_4" localSheetId="1">ОПиУ!$D$23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ОПиУ!$C$20</definedName>
    <definedName name="f_1_3_1_3">#REF!</definedName>
    <definedName name="f_1_3_1_4" localSheetId="1">ОПиУ!$D$20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ОПиУ!$C$26</definedName>
    <definedName name="f_1_3_2_1_3">#REF!</definedName>
    <definedName name="f_1_3_2_1_4" localSheetId="1">ОПиУ!$D$26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ОПиУ!$C$27</definedName>
    <definedName name="f_1_3_2_2_3">#REF!</definedName>
    <definedName name="f_1_3_2_2_4" localSheetId="1">ОПиУ!$D$27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ОПиУ!$C$24</definedName>
    <definedName name="f_1_3_2_3">#REF!</definedName>
    <definedName name="f_1_3_2_4" localSheetId="1">ОПиУ!$D$24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ОПиУ!$C$18</definedName>
    <definedName name="f_1_3_3">#REF!</definedName>
    <definedName name="f_1_3_3_1_3" localSheetId="1">ОПиУ!$C$30</definedName>
    <definedName name="f_1_3_3_1_3">#REF!</definedName>
    <definedName name="f_1_3_3_1_4" localSheetId="1">ОПиУ!$D$30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ОПиУ!$C$28</definedName>
    <definedName name="f_1_3_3_3">#REF!</definedName>
    <definedName name="f_1_3_3_4" localSheetId="1">ОПиУ!$D$28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ОПиУ!$C$31</definedName>
    <definedName name="f_1_4_3">#REF!</definedName>
    <definedName name="f_1_4_4" localSheetId="1">ОПиУ!$D$31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ОПиУ!$C$32</definedName>
    <definedName name="f_1_5_3">#REF!</definedName>
    <definedName name="f_1_5_4" localSheetId="1">ОПиУ!$D$32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ОПиУ!$C$56</definedName>
    <definedName name="f_10_1_3">#REF!</definedName>
    <definedName name="f_10_1_4" localSheetId="1">ОПиУ!$D$56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ОПиУ!$C$57</definedName>
    <definedName name="f_10_2_3">#REF!</definedName>
    <definedName name="f_10_2_4" localSheetId="1">ОПиУ!$D$57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ОПиУ!$C$54</definedName>
    <definedName name="f_10_3">Баланс!$C$39</definedName>
    <definedName name="f_10_3_3" localSheetId="1">ОПиУ!$C$58</definedName>
    <definedName name="f_10_3_3">#REF!</definedName>
    <definedName name="f_10_3_4" localSheetId="1">ОПиУ!$D$58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ОПиУ!$D$54</definedName>
    <definedName name="f_10_4">Баланс!$D$39</definedName>
    <definedName name="f_10_4_3" localSheetId="1">ОПиУ!$C$59</definedName>
    <definedName name="f_10_4_3">#REF!</definedName>
    <definedName name="f_10_4_4" localSheetId="1">ОПиУ!$D$59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ОПиУ!$C$60</definedName>
    <definedName name="f_11_3">Баланс!$C$40</definedName>
    <definedName name="f_11_4" localSheetId="1">ОПиУ!$D$60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ОПиУ!$C$61</definedName>
    <definedName name="f_12_3">Баланс!$C$41</definedName>
    <definedName name="f_12_4" localSheetId="1">ОПиУ!$D$61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ОПиУ!$C$62</definedName>
    <definedName name="f_13_3">Баланс!$C$42</definedName>
    <definedName name="f_13_4" localSheetId="1">ОПиУ!$D$62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ОПиУ!$C$65</definedName>
    <definedName name="f_14_1_3">#REF!</definedName>
    <definedName name="f_14_1_4" localSheetId="1">ОПиУ!$D$65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ОПиУ!$C$66</definedName>
    <definedName name="f_14_2_3">#REF!</definedName>
    <definedName name="f_14_2_4" localSheetId="1">ОПиУ!$D$66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ОПиУ!$C$63</definedName>
    <definedName name="f_14_3">Баланс!$C$44</definedName>
    <definedName name="f_14_3_3" localSheetId="1">ОПиУ!$C$67</definedName>
    <definedName name="f_14_3_3">#REF!</definedName>
    <definedName name="f_14_3_4" localSheetId="1">ОПиУ!$D$67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ОПиУ!$D$63</definedName>
    <definedName name="f_14_4">Баланс!$D$44</definedName>
    <definedName name="f_14_4_3" localSheetId="1">ОПиУ!$C$68</definedName>
    <definedName name="f_14_4_3">#REF!</definedName>
    <definedName name="f_14_4_4" localSheetId="1">ОПиУ!$D$68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ОПиУ!$C$71</definedName>
    <definedName name="f_15_1_3">Баланс!$C$47</definedName>
    <definedName name="f_15_1_4" localSheetId="1">ОПиУ!$D$71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ОПиУ!$C$72</definedName>
    <definedName name="f_15_2_3">Баланс!$C$50</definedName>
    <definedName name="f_15_2_4" localSheetId="1">ОПиУ!$D$72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ОПиУ!$C$69</definedName>
    <definedName name="f_15_3">Баланс!$C$45</definedName>
    <definedName name="f_15_3_3" localSheetId="1">ОПиУ!$C$73</definedName>
    <definedName name="f_15_3_3">Баланс!$C$51</definedName>
    <definedName name="f_15_3_4" localSheetId="1">ОПиУ!$D$73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ОПиУ!$D$69</definedName>
    <definedName name="f_15_4">Баланс!$D$45</definedName>
    <definedName name="f_15_4_3" localSheetId="1">ОПиУ!$C$74</definedName>
    <definedName name="f_15_4_3">Баланс!$C$52</definedName>
    <definedName name="f_15_4_4" localSheetId="1">ОПиУ!$D$74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ОПиУ!$C$75</definedName>
    <definedName name="f_15_5_3">Баланс!$C$53</definedName>
    <definedName name="f_15_5_4" localSheetId="1">ОПиУ!$D$75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ОПиУ!$C$76</definedName>
    <definedName name="f_15_6_3">Баланс!$C$54</definedName>
    <definedName name="f_15_6_4" localSheetId="1">ОПиУ!$D$76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ОПиУ!$C$79</definedName>
    <definedName name="f_16_1_3">Баланс!$C$60</definedName>
    <definedName name="f_16_1_4" localSheetId="1">ОПиУ!$D$79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ОПиУ!$C$80</definedName>
    <definedName name="f_16_2_3">Баланс!$C$61</definedName>
    <definedName name="f_16_2_4" localSheetId="1">ОПиУ!$D$80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ОПиУ!$C$77</definedName>
    <definedName name="f_16_3">Баланс!$C$58</definedName>
    <definedName name="f_16_3_3" localSheetId="1">ОПиУ!$C$81</definedName>
    <definedName name="f_16_3_3">Баланс!$C$62</definedName>
    <definedName name="f_16_3_4" localSheetId="1">ОПиУ!$D$81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ОПиУ!$D$77</definedName>
    <definedName name="f_16_4">Баланс!$D$58</definedName>
    <definedName name="f_16_4_3" localSheetId="1">ОПиУ!$C$82</definedName>
    <definedName name="f_16_4_3">Баланс!$C$63</definedName>
    <definedName name="f_16_4_4" localSheetId="1">ОПиУ!$D$82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ОПиУ!$C$83</definedName>
    <definedName name="f_16_5_3">#REF!</definedName>
    <definedName name="f_16_5_4" localSheetId="1">ОПиУ!$D$83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ОПиУ!$C$84</definedName>
    <definedName name="f_17_3">Баланс!$C$64</definedName>
    <definedName name="f_17_4" localSheetId="1">ОПиУ!$D$84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ОПиУ!$C$85</definedName>
    <definedName name="f_18_3">Баланс!$C$65</definedName>
    <definedName name="f_18_4" localSheetId="1">ОПиУ!$D$85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ОПиУ!$C$87</definedName>
    <definedName name="f_19_3">Баланс!$C$66</definedName>
    <definedName name="f_19_4" localSheetId="1">ОПиУ!$D$86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ОПиУ!$C$37</definedName>
    <definedName name="f_2_1_1_3">#REF!</definedName>
    <definedName name="f_2_1_1_4" localSheetId="1">ОПиУ!$D$37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ОПиУ!$C$38</definedName>
    <definedName name="f_2_1_2_3">#REF!</definedName>
    <definedName name="f_2_1_2_4" localSheetId="1">ОПиУ!$D$38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ОПиУ!$C$35</definedName>
    <definedName name="f_2_1_3">#REF!</definedName>
    <definedName name="f_2_1_4" localSheetId="1">ОПиУ!$D$35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ОПиУ!$C$39</definedName>
    <definedName name="f_2_2_3">#REF!</definedName>
    <definedName name="f_2_2_4" localSheetId="1">ОПиУ!$D$39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ОПиУ!$C$33</definedName>
    <definedName name="f_2_3">Баланс!$C$21</definedName>
    <definedName name="f_2_3_3" localSheetId="1">ОПиУ!$C$40</definedName>
    <definedName name="f_2_3_3">#REF!</definedName>
    <definedName name="f_2_3_4" localSheetId="1">ОПиУ!$D$40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ОПиУ!$D$33</definedName>
    <definedName name="f_2_4">Баланс!$D$21</definedName>
    <definedName name="f_2_4_3" localSheetId="1">ОПиУ!$C$41</definedName>
    <definedName name="f_2_4_3">#REF!</definedName>
    <definedName name="f_2_4_4" localSheetId="1">ОПиУ!$D$41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ОПиУ!$C$42</definedName>
    <definedName name="f_2_5_3">#REF!</definedName>
    <definedName name="f_2_5_4" localSheetId="1">ОПиУ!$D$42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ОПиУ!$C$43</definedName>
    <definedName name="f_2_6_3">#REF!</definedName>
    <definedName name="f_2_6_4" localSheetId="1">ОПиУ!$D$43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ОПиУ!$C$44</definedName>
    <definedName name="f_2_7_3">#REF!</definedName>
    <definedName name="f_2_7_4" localSheetId="1">ОПиУ!$D$44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ОПиУ!$C$45</definedName>
    <definedName name="f_2_8_3">#REF!</definedName>
    <definedName name="f_2_8_4" localSheetId="1">ОПиУ!$D$45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ОПиУ!$C$46</definedName>
    <definedName name="f_2_9_3">#REF!</definedName>
    <definedName name="f_2_9_4" localSheetId="1">ОПиУ!$D$46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ОПиУ!$D$87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ОПиУ!$C$88</definedName>
    <definedName name="f_21_3">Баланс!$C$68</definedName>
    <definedName name="f_21_4" localSheetId="1">ОПиУ!$D$88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ОПиУ!$C$89</definedName>
    <definedName name="f_22_3">Баланс!$C$70</definedName>
    <definedName name="f_22_4" localSheetId="1">ОПиУ!$D$89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ОПиУ!$C$90</definedName>
    <definedName name="f_23_3">Баланс!$C$71</definedName>
    <definedName name="f_23_4" localSheetId="1">ОПиУ!$D$90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ОПиУ!$C$93</definedName>
    <definedName name="f_24_1_3">#REF!</definedName>
    <definedName name="f_24_1_4" localSheetId="1">ОПиУ!$D$93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ОПиУ!$C$94</definedName>
    <definedName name="f_24_2_3">#REF!</definedName>
    <definedName name="f_24_2_4" localSheetId="1">ОПиУ!$D$94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ОПиУ!$C$91</definedName>
    <definedName name="f_24_3">Баланс!$C$72</definedName>
    <definedName name="f_24_3_3" localSheetId="1">ОПиУ!$C$95</definedName>
    <definedName name="f_24_3_3">#REF!</definedName>
    <definedName name="f_24_3_4" localSheetId="1">ОПиУ!$D$95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ОПиУ!$D$91</definedName>
    <definedName name="f_24_4">Баланс!$D$72</definedName>
    <definedName name="f_24_4_3" localSheetId="1">ОПиУ!$C$96</definedName>
    <definedName name="f_24_4_3">#REF!</definedName>
    <definedName name="f_24_4_4" localSheetId="1">ОПиУ!$D$96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ОПиУ!$C$97</definedName>
    <definedName name="f_25_3">Баланс!$C$73</definedName>
    <definedName name="f_25_4" localSheetId="1">ОПиУ!$D$97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ОПиУ!$C$100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ОПиУ!$C$98</definedName>
    <definedName name="f_26_3">Баланс!$C$74</definedName>
    <definedName name="f_26_3_3" localSheetId="1">ОПиУ!$C$101</definedName>
    <definedName name="f_26_3_3">#REF!</definedName>
    <definedName name="f_26_3_4" localSheetId="1">ОПиУ!$D$101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ОПиУ!$D$98</definedName>
    <definedName name="f_26_4">Баланс!$D$74</definedName>
    <definedName name="f_26_4_3" localSheetId="1">ОПиУ!$C$102</definedName>
    <definedName name="f_26_4_3">#REF!</definedName>
    <definedName name="f_26_4_4" localSheetId="1">ОПиУ!$D$102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ОПиУ!$C$103</definedName>
    <definedName name="f_26_5_3">#REF!</definedName>
    <definedName name="f_26_5_4" localSheetId="1">ОПиУ!$D$103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ОПиУ!$C$104</definedName>
    <definedName name="f_26_6_3">#REF!</definedName>
    <definedName name="f_26_6_4" localSheetId="1">ОПиУ!$D$104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ОПиУ!$C$105</definedName>
    <definedName name="f_26_7_3">#REF!</definedName>
    <definedName name="f_26_7_4" localSheetId="1">ОПиУ!$D$105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ОПиУ!$C$106</definedName>
    <definedName name="f_27_3">Баланс!$C$75</definedName>
    <definedName name="f_27_4" localSheetId="1">ОПиУ!$D$106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ОПиУ!$C$107</definedName>
    <definedName name="f_28_3">Баланс!$C$76</definedName>
    <definedName name="f_28_4" localSheetId="1">ОПиУ!$D$107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ОПиУ!$C$108</definedName>
    <definedName name="f_29_3">Баланс!$C$77</definedName>
    <definedName name="f_29_3_3">Баланс!$C$81</definedName>
    <definedName name="f_29_3_4">Баланс!$D$81</definedName>
    <definedName name="f_29_4" localSheetId="1">ОПиУ!$D$108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ОПиУ!$C$47</definedName>
    <definedName name="f_3_3">Баланс!$C$22</definedName>
    <definedName name="f_3_4" localSheetId="1">ОПиУ!$D$47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ОПиУ!$C$109</definedName>
    <definedName name="f_30_3">Баланс!$C$90</definedName>
    <definedName name="f_30_3_3">Баланс!$C$94</definedName>
    <definedName name="f_30_3_4">Баланс!$D$94</definedName>
    <definedName name="f_30_4" localSheetId="1">ОПиУ!$D$109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ОПиУ!$C$110</definedName>
    <definedName name="f_31_3">Баланс!$C$96</definedName>
    <definedName name="f_31_4" localSheetId="1">ОПиУ!$D$110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ОПиУ!$C$111</definedName>
    <definedName name="f_32_3">Баланс!$C$97</definedName>
    <definedName name="f_32_4" localSheetId="1">ОПиУ!$D$111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ОПиУ!$C$112</definedName>
    <definedName name="f_33_3">Баланс!$C$98</definedName>
    <definedName name="f_33_4" localSheetId="1">ОПиУ!$D$112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ОПиУ!$C$48</definedName>
    <definedName name="f_4_3">Баланс!$C$25</definedName>
    <definedName name="f_4_4" localSheetId="1">ОПиУ!$D$48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ОПиУ!$C$49</definedName>
    <definedName name="f_5_3">Баланс!$C$28</definedName>
    <definedName name="f_5_4" localSheetId="1">ОПиУ!$D$49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ОПиУ!$C$50</definedName>
    <definedName name="f_6_3">Баланс!$C$31</definedName>
    <definedName name="f_6_4" localSheetId="1">ОПиУ!$D$50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ОПиУ!$C$51</definedName>
    <definedName name="f_7_3">Баланс!$C$34</definedName>
    <definedName name="f_7_4" localSheetId="1">ОПиУ!$D$51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ОПиУ!$C$52</definedName>
    <definedName name="f_8_3">Баланс!$C$37</definedName>
    <definedName name="f_8_4" localSheetId="1">ОПиУ!$D$52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ОПиУ!$C$53</definedName>
    <definedName name="f_9_3">Баланс!$C$38</definedName>
    <definedName name="f_9_4" localSheetId="1">ОПиУ!$D$53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 refMode="R1C1"/>
</workbook>
</file>

<file path=xl/calcChain.xml><?xml version="1.0" encoding="utf-8"?>
<calcChain xmlns="http://schemas.openxmlformats.org/spreadsheetml/2006/main">
  <c r="C15" i="6" l="1"/>
  <c r="C77" i="4"/>
  <c r="D119" i="4"/>
  <c r="D108" i="6" l="1"/>
  <c r="D120" i="4" l="1"/>
  <c r="D68" i="4"/>
  <c r="F24" i="1" l="1"/>
  <c r="E22" i="1"/>
  <c r="E7" i="1"/>
  <c r="E20" i="1" s="1"/>
  <c r="F20" i="1"/>
  <c r="C115" i="4" l="1"/>
  <c r="C16" i="4" l="1"/>
  <c r="C68" i="4" s="1"/>
  <c r="C69" i="6" l="1"/>
  <c r="C62" i="6"/>
  <c r="C102" i="4" l="1"/>
  <c r="C98" i="6" l="1"/>
  <c r="C107" i="6" l="1"/>
  <c r="C119" i="4"/>
  <c r="C108" i="6" l="1"/>
  <c r="C110" i="6" l="1"/>
  <c r="C120" i="4"/>
  <c r="C112" i="6" l="1"/>
</calcChain>
</file>

<file path=xl/sharedStrings.xml><?xml version="1.0" encoding="utf-8"?>
<sst xmlns="http://schemas.openxmlformats.org/spreadsheetml/2006/main" count="406" uniqueCount="340">
  <si>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</si>
  <si>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</si>
  <si>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</si>
  <si>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</si>
  <si>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</si>
  <si>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</si>
  <si>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</si>
  <si>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</si>
  <si>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</si>
  <si>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</si>
  <si>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</si>
  <si>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</si>
  <si>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</si>
  <si>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</si>
  <si>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</si>
  <si>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</si>
  <si>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</si>
  <si>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</si>
  <si>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</si>
  <si>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</si>
  <si>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</si>
  <si>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</si>
  <si>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</si>
  <si>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</si>
  <si>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</si>
  <si>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</si>
  <si>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</si>
  <si>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</si>
  <si>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</si>
  <si>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</si>
  <si>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</si>
  <si>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</si>
  <si>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</si>
  <si>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</si>
  <si>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</si>
  <si>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</si>
  <si>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</si>
  <si>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</si>
  <si>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</si>
  <si>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</si>
  <si>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</si>
  <si>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</si>
  <si>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</si>
  <si>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</si>
  <si>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</si>
  <si>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</si>
  <si>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</si>
  <si>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</si>
  <si>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</si>
  <si>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</si>
  <si>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</si>
  <si>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</si>
  <si>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</si>
  <si>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</si>
  <si>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</si>
  <si>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</si>
  <si>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</si>
  <si>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</si>
  <si>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</si>
  <si>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</si>
  <si>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</si>
  <si>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</si>
  <si>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</si>
  <si>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</si>
  <si>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</si>
  <si>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</si>
  <si>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</si>
  <si>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</si>
  <si>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</si>
  <si>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</si>
  <si>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</si>
  <si>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</si>
  <si>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</si>
  <si>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</si>
  <si>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</si>
  <si>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</si>
  <si>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</si>
  <si>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</si>
  <si>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</si>
  <si>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</si>
  <si>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</si>
  <si>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</si>
  <si>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</si>
  <si>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</si>
  <si>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</si>
  <si>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</si>
  <si>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</si>
  <si>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</si>
  <si>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</si>
  <si>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</si>
  <si>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</si>
  <si>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</si>
  <si>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</si>
  <si>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</si>
  <si>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</si>
  <si>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</si>
  <si>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</si>
  <si>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</si>
  <si>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</si>
  <si>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</si>
  <si>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</si>
  <si>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</si>
  <si>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</si>
  <si>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</si>
  <si>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</si>
  <si>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</si>
  <si>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</si>
  <si>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</si>
  <si>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</si>
  <si>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</si>
  <si>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</si>
  <si>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</si>
  <si>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</si>
  <si>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</si>
  <si>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</si>
  <si>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</si>
  <si>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</si>
  <si>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</si>
  <si>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</si>
  <si>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</si>
  <si>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</si>
  <si>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</si>
  <si>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</si>
  <si>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</si>
  <si>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</si>
  <si>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</si>
  <si>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</si>
  <si>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</si>
  <si>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</si>
  <si>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</si>
  <si>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</si>
  <si>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</si>
  <si>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</si>
  <si>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</si>
  <si>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</si>
  <si>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</si>
  <si>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</si>
  <si>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</si>
  <si>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</si>
  <si>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</si>
  <si>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</si>
  <si>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</si>
  <si>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</si>
  <si>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</si>
  <si>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</si>
  <si>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</si>
  <si>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</si>
  <si>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</si>
  <si>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</si>
  <si>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</si>
  <si>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</si>
  <si>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</si>
  <si>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</si>
  <si>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</si>
  <si>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</si>
  <si>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</si>
  <si>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</si>
  <si>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</si>
  <si>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</si>
  <si>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</si>
  <si>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</si>
  <si>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</si>
  <si>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</si>
  <si>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</si>
  <si>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</si>
  <si>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</si>
  <si>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</si>
  <si>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</si>
  <si>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</si>
  <si>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</si>
  <si>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</si>
  <si>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</si>
  <si>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</si>
  <si>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</si>
  <si>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</si>
  <si>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</si>
  <si>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</si>
  <si>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</si>
  <si>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</si>
  <si>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</si>
  <si>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</si>
  <si>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</si>
  <si>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</si>
  <si>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</si>
  <si>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</si>
  <si>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</si>
  <si>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</si>
  <si>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</si>
  <si>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</si>
  <si>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</si>
  <si>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</si>
  <si>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</si>
  <si>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</si>
  <si>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</si>
  <si>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</si>
  <si>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</si>
  <si>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</si>
  <si>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</si>
  <si>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</si>
  <si>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</si>
  <si>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</si>
  <si>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</si>
  <si>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</si>
  <si>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</si>
  <si>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</si>
  <si>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</si>
  <si>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</si>
  <si>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</si>
  <si>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</si>
  <si>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</si>
  <si>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</si>
  <si>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</si>
  <si>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</si>
  <si>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</si>
  <si>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</si>
  <si>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</si>
  <si>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</si>
  <si>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</si>
  <si>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</si>
  <si>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</si>
  <si>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</si>
  <si>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</si>
  <si>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</si>
  <si>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</si>
  <si>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</si>
  <si>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</si>
  <si>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</si>
  <si>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</si>
  <si>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</si>
  <si>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</si>
  <si>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</si>
  <si>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</si>
  <si>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</si>
  <si>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</si>
  <si>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</si>
  <si>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</si>
  <si>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</si>
  <si>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</si>
  <si>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</si>
  <si>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</si>
  <si>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</si>
  <si>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</si>
  <si>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</si>
  <si>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</si>
  <si>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</si>
  <si>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</si>
  <si>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</si>
  <si>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</si>
  <si>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</si>
  <si>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</si>
  <si>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</si>
  <si>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</si>
  <si>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</si>
  <si>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</si>
  <si>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</si>
  <si>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</si>
  <si>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</si>
  <si>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</si>
  <si>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</si>
  <si>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</si>
  <si>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</si>
  <si>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</si>
  <si>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</si>
  <si>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</si>
  <si>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</si>
  <si>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</si>
  <si>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</si>
  <si>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</si>
  <si>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</si>
  <si>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</si>
  <si>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</si>
  <si>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</si>
  <si>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</si>
  <si>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</si>
  <si>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</si>
  <si>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</si>
  <si>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</si>
  <si>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</si>
  <si>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</si>
  <si>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</si>
  <si>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</si>
  <si>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</si>
  <si>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</si>
  <si>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</si>
  <si>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</si>
  <si>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</si>
  <si>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</si>
  <si>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</si>
  <si>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</si>
  <si>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</si>
  <si>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</si>
  <si>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</si>
  <si>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</si>
  <si>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</si>
  <si>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</si>
  <si>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</si>
  <si>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</si>
  <si>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</si>
  <si>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</si>
  <si>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</si>
  <si>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</si>
  <si>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</si>
  <si>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</si>
  <si>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</si>
  <si>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</si>
  <si>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</si>
  <si>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</si>
  <si>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</si>
  <si>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</si>
  <si>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</si>
  <si>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</si>
  <si>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</si>
  <si>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</si>
  <si>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</si>
  <si>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</si>
  <si>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</si>
  <si>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</si>
  <si>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</si>
  <si>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</si>
  <si>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/>
  </si>
  <si>
    <t>Деньги</t>
  </si>
  <si>
    <t>ITI Capital Limited</t>
  </si>
  <si>
    <t xml:space="preserve">JUSAN </t>
  </si>
  <si>
    <t>ЦДЦБ</t>
  </si>
  <si>
    <t>BCS Cyprus</t>
  </si>
  <si>
    <t xml:space="preserve">AO CAIFC IG </t>
  </si>
  <si>
    <t xml:space="preserve">FORTE </t>
  </si>
  <si>
    <t xml:space="preserve">KASE </t>
  </si>
  <si>
    <t xml:space="preserve">БЦК </t>
  </si>
  <si>
    <t xml:space="preserve">ЕВРАЗ Банк </t>
  </si>
  <si>
    <t xml:space="preserve">Райффайзен </t>
  </si>
  <si>
    <t>ИВА Партнерс</t>
  </si>
  <si>
    <t>Московский филиал АО «БКС Банк»</t>
  </si>
  <si>
    <t>Merit Capital UK (Кастоди)</t>
  </si>
  <si>
    <t>Деньги в Ronin,</t>
  </si>
  <si>
    <t>в тыс.тг</t>
  </si>
  <si>
    <t>Деньги в пути</t>
  </si>
  <si>
    <t>резерв</t>
  </si>
  <si>
    <t>итого</t>
  </si>
  <si>
    <t>по состоянию на "01"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</si>
</sst>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wrapText="1"/>
    </xf>
    <xf numFmtId="43" fontId="0" fillId="0" borderId="0" xfId="1" applyFont="1"/>
    <xf numFmtId="0" fontId="1" fillId="0" borderId="1" xfId="0" applyFont="1" applyFill="1" applyBorder="1" applyAlignment="1">
      <alignment horizontal="center" wrapText="1"/>
    </xf>
    <xf numFmtId="14" fontId="1" fillId="0" borderId="0" xfId="0" applyNumberFormat="1" applyFont="1"/>
    <xf numFmtId="43" fontId="0" fillId="0" borderId="1" xfId="1" applyFont="1" applyBorder="1"/>
    <xf numFmtId="164" fontId="0" fillId="0" borderId="1" xfId="0" applyNumberFormat="1" applyBorder="1"/>
    <xf numFmtId="43" fontId="1" fillId="0" borderId="1" xfId="0" applyNumberFormat="1" applyFont="1" applyBorder="1"/>
    <xf numFmtId="164" fontId="6" fillId="0" borderId="1" xfId="0" applyNumberFormat="1" applyFont="1" applyBorder="1"/>
    <xf numFmtId="0" fontId="1" fillId="0" borderId="1" xfId="0" applyFont="1" applyBorder="1" applyAlignment="1">
      <alignment horizontal="right"/>
    </xf>
    <xf numFmtId="164" fontId="1" fillId="0" borderId="1" xfId="1" applyNumberFormat="1" applyFont="1" applyBorder="1"/>
    <xf numFmtId="164" fontId="0" fillId="0" borderId="1" xfId="1" applyNumberFormat="1" applyFont="1" applyBorder="1"/>
    <xf numFmtId="164" fontId="1" fillId="0" borderId="1" xfId="1" applyNumberFormat="1" applyFont="1" applyFill="1" applyBorder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wrapText="1"/>
    </xf>
    <xf numFmtId="164" fontId="1" fillId="0" borderId="2" xfId="1" applyNumberFormat="1" applyFont="1" applyFill="1" applyBorder="1"/>
    <xf numFmtId="164" fontId="0" fillId="0" borderId="2" xfId="1" applyNumberFormat="1" applyFont="1" applyFill="1" applyBorder="1"/>
    <xf numFmtId="164" fontId="0" fillId="0" borderId="2" xfId="1" applyNumberFormat="1" applyFont="1" applyBorder="1"/>
    <xf numFmtId="164" fontId="1" fillId="0" borderId="2" xfId="1" applyNumberFormat="1" applyFont="1" applyBorder="1"/>
    <xf numFmtId="164" fontId="4" fillId="0" borderId="1" xfId="1" applyNumberFormat="1" applyFont="1" applyFill="1" applyBorder="1"/>
    <xf numFmtId="164" fontId="4" fillId="0" borderId="2" xfId="1" applyNumberFormat="1" applyFont="1" applyFill="1" applyBorder="1"/>
    <xf numFmtId="164" fontId="1" fillId="0" borderId="0" xfId="1" applyNumberFormat="1" applyFont="1" applyFill="1"/>
    <xf numFmtId="164" fontId="1" fillId="2" borderId="1" xfId="1" applyNumberFormat="1" applyFont="1" applyFill="1" applyBorder="1"/>
    <xf numFmtId="164" fontId="0" fillId="0" borderId="1" xfId="1" applyNumberFormat="1" applyFont="1" applyFill="1" applyBorder="1"/>
    <xf numFmtId="164" fontId="0" fillId="0" borderId="0" xfId="0" applyNumberFormat="1" applyFill="1"/>
    <xf numFmtId="43" fontId="0" fillId="0" borderId="0" xfId="0" applyNumberFormat="1"/>
    <xf numFmtId="0" fontId="1" fillId="0" borderId="1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opLeftCell="A94" zoomScaleNormal="100" workbookViewId="0">
      <selection activeCell="F105" sqref="F105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style="17" customWidth="1"/>
    <col min="5" max="5" width="11.85546875" customWidth="1"/>
    <col min="6" max="6" width="20.140625" style="10" bestFit="1" customWidth="1"/>
    <col min="7" max="7" width="15.7109375" style="20" customWidth="1"/>
    <col min="8" max="8" width="12.140625" customWidth="1"/>
    <col min="9" max="9" width="15.7109375" customWidth="1"/>
  </cols>
  <sheetData>
    <row r="1" spans="1:7" x14ac:dyDescent="0.25">
      <c r="B1" s="9" t="s">
        <v>81</v>
      </c>
    </row>
    <row r="2" spans="1:7" x14ac:dyDescent="0.25">
      <c r="B2" s="9" t="s">
        <v>93</v>
      </c>
    </row>
    <row r="3" spans="1:7" x14ac:dyDescent="0.25">
      <c r="B3" s="9" t="s">
        <v>94</v>
      </c>
    </row>
    <row r="4" spans="1:7" x14ac:dyDescent="0.25">
      <c r="B4" s="9" t="s">
        <v>95</v>
      </c>
    </row>
    <row r="5" spans="1:7" x14ac:dyDescent="0.25">
      <c r="B5" s="9" t="s">
        <v>96</v>
      </c>
    </row>
    <row r="6" spans="1:7" x14ac:dyDescent="0.25">
      <c r="B6" s="9" t="s">
        <v>97</v>
      </c>
    </row>
    <row r="7" spans="1:7" x14ac:dyDescent="0.25">
      <c r="B7" s="9" t="s">
        <v>98</v>
      </c>
    </row>
    <row r="8" spans="1:7" x14ac:dyDescent="0.25">
      <c r="B8" s="9" t="s">
        <v>99</v>
      </c>
    </row>
    <row r="9" spans="1:7" x14ac:dyDescent="0.25">
      <c r="A9" s="10" t="s">
        <v>82</v>
      </c>
    </row>
    <row r="10" spans="1:7" x14ac:dyDescent="0.25">
      <c r="A10" s="10" t="s">
        <v>83</v>
      </c>
    </row>
    <row r="11" spans="1:7" x14ac:dyDescent="0.25">
      <c r="A11" s="10" t="s">
        <v>339</v>
      </c>
      <c r="F11"/>
    </row>
    <row r="12" spans="1:7" x14ac:dyDescent="0.25">
      <c r="F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21" t="s">
        <v>250</v>
      </c>
      <c r="F13"/>
    </row>
    <row r="14" spans="1:7" x14ac:dyDescent="0.25">
      <c r="A14" s="6">
        <v>1</v>
      </c>
      <c r="B14" s="6">
        <v>2</v>
      </c>
      <c r="C14" s="6">
        <v>3</v>
      </c>
      <c r="D14" s="18">
        <v>4</v>
      </c>
      <c r="F14"/>
    </row>
    <row r="15" spans="1:7" x14ac:dyDescent="0.25">
      <c r="A15" s="44" t="s">
        <v>3</v>
      </c>
      <c r="B15" s="44"/>
      <c r="C15" s="44"/>
      <c r="D15" s="44"/>
      <c r="F15" t="s">
        <v>319</v>
      </c>
      <c r="G15" s="20" t="s">
        <v>319</v>
      </c>
    </row>
    <row r="16" spans="1:7" x14ac:dyDescent="0.25">
      <c r="A16" s="7" t="s">
        <v>4</v>
      </c>
      <c r="B16" s="6">
        <v>1</v>
      </c>
      <c r="C16" s="40">
        <f>f_1_1_3+f_1_2_3+C20</f>
        <v>226065</v>
      </c>
      <c r="D16" s="30">
        <v>1188022</v>
      </c>
      <c r="F16"/>
    </row>
    <row r="17" spans="1:6" x14ac:dyDescent="0.25">
      <c r="A17" s="8" t="s">
        <v>5</v>
      </c>
      <c r="B17" s="6"/>
      <c r="C17" s="29"/>
      <c r="D17" s="41"/>
      <c r="F17"/>
    </row>
    <row r="18" spans="1:6" x14ac:dyDescent="0.25">
      <c r="A18" s="8" t="s">
        <v>6</v>
      </c>
      <c r="B18" s="11" t="s">
        <v>100</v>
      </c>
      <c r="C18" s="29"/>
      <c r="D18" s="41"/>
      <c r="F18"/>
    </row>
    <row r="19" spans="1:6" ht="24.75" x14ac:dyDescent="0.25">
      <c r="A19" s="8" t="s">
        <v>311</v>
      </c>
      <c r="B19" s="11" t="s">
        <v>101</v>
      </c>
      <c r="C19" s="29">
        <v>226065</v>
      </c>
      <c r="D19" s="41">
        <v>1175022</v>
      </c>
      <c r="F19"/>
    </row>
    <row r="20" spans="1:6" x14ac:dyDescent="0.25">
      <c r="A20" s="8" t="s">
        <v>310</v>
      </c>
      <c r="B20" s="11" t="s">
        <v>275</v>
      </c>
      <c r="C20" s="29"/>
      <c r="D20" s="41">
        <v>13000</v>
      </c>
      <c r="F20"/>
    </row>
    <row r="21" spans="1:6" x14ac:dyDescent="0.25">
      <c r="A21" s="7" t="s">
        <v>7</v>
      </c>
      <c r="B21" s="6">
        <v>2</v>
      </c>
      <c r="C21" s="29"/>
      <c r="D21" s="41"/>
      <c r="F21"/>
    </row>
    <row r="22" spans="1:6" x14ac:dyDescent="0.25">
      <c r="A22" s="7" t="s">
        <v>313</v>
      </c>
      <c r="B22" s="6">
        <v>3</v>
      </c>
      <c r="C22" s="29"/>
      <c r="D22" s="41"/>
      <c r="F22"/>
    </row>
    <row r="23" spans="1:6" x14ac:dyDescent="0.25">
      <c r="A23" s="8" t="s">
        <v>5</v>
      </c>
      <c r="B23" s="6"/>
      <c r="C23" s="29"/>
      <c r="D23" s="41"/>
      <c r="F23"/>
    </row>
    <row r="24" spans="1:6" x14ac:dyDescent="0.25">
      <c r="A24" s="8" t="s">
        <v>8</v>
      </c>
      <c r="B24" s="11" t="s">
        <v>102</v>
      </c>
      <c r="C24" s="29"/>
      <c r="D24" s="41"/>
      <c r="F24"/>
    </row>
    <row r="25" spans="1:6" x14ac:dyDescent="0.25">
      <c r="A25" s="7" t="s">
        <v>9</v>
      </c>
      <c r="B25" s="6">
        <v>4</v>
      </c>
      <c r="C25" s="28"/>
      <c r="D25" s="30"/>
      <c r="F25"/>
    </row>
    <row r="26" spans="1:6" x14ac:dyDescent="0.25">
      <c r="A26" s="8" t="s">
        <v>5</v>
      </c>
      <c r="B26" s="6"/>
      <c r="C26" s="29"/>
      <c r="D26" s="41"/>
      <c r="F26"/>
    </row>
    <row r="27" spans="1:6" x14ac:dyDescent="0.25">
      <c r="A27" s="8" t="s">
        <v>8</v>
      </c>
      <c r="B27" s="11" t="s">
        <v>103</v>
      </c>
      <c r="C27" s="29">
        <v>0</v>
      </c>
      <c r="D27" s="41">
        <v>0</v>
      </c>
      <c r="F27"/>
    </row>
    <row r="28" spans="1:6" ht="45" x14ac:dyDescent="0.25">
      <c r="A28" s="7" t="s">
        <v>10</v>
      </c>
      <c r="B28" s="6">
        <v>5</v>
      </c>
      <c r="C28" s="29"/>
      <c r="D28" s="41"/>
      <c r="F28"/>
    </row>
    <row r="29" spans="1:6" x14ac:dyDescent="0.25">
      <c r="A29" s="8" t="s">
        <v>5</v>
      </c>
      <c r="B29" s="6"/>
      <c r="C29" s="29"/>
      <c r="D29" s="41"/>
      <c r="F29"/>
    </row>
    <row r="30" spans="1:6" x14ac:dyDescent="0.25">
      <c r="A30" s="8" t="s">
        <v>8</v>
      </c>
      <c r="B30" s="11" t="s">
        <v>104</v>
      </c>
      <c r="C30" s="29"/>
      <c r="D30" s="41"/>
      <c r="F30"/>
    </row>
    <row r="31" spans="1:6" ht="30" x14ac:dyDescent="0.25">
      <c r="A31" s="7" t="s">
        <v>115</v>
      </c>
      <c r="B31" s="6">
        <v>6</v>
      </c>
      <c r="C31" s="28">
        <v>6109165</v>
      </c>
      <c r="D31" s="30">
        <v>2129188</v>
      </c>
      <c r="F31"/>
    </row>
    <row r="32" spans="1:6" x14ac:dyDescent="0.25">
      <c r="A32" s="8" t="s">
        <v>5</v>
      </c>
      <c r="B32" s="4"/>
      <c r="C32" s="29"/>
      <c r="D32" s="41"/>
      <c r="F32"/>
    </row>
    <row r="33" spans="1:6" x14ac:dyDescent="0.25">
      <c r="A33" s="8" t="s">
        <v>11</v>
      </c>
      <c r="B33" s="11" t="s">
        <v>105</v>
      </c>
      <c r="C33" s="29">
        <v>200320</v>
      </c>
      <c r="D33" s="41">
        <v>86331</v>
      </c>
      <c r="F33"/>
    </row>
    <row r="34" spans="1:6" ht="30" x14ac:dyDescent="0.25">
      <c r="A34" s="7" t="s">
        <v>312</v>
      </c>
      <c r="B34" s="6">
        <v>7</v>
      </c>
      <c r="C34" s="29"/>
      <c r="D34" s="41"/>
      <c r="F34"/>
    </row>
    <row r="35" spans="1:6" x14ac:dyDescent="0.25">
      <c r="A35" s="8" t="s">
        <v>5</v>
      </c>
      <c r="B35" s="6"/>
      <c r="C35" s="29"/>
      <c r="D35" s="41"/>
      <c r="F35"/>
    </row>
    <row r="36" spans="1:6" x14ac:dyDescent="0.25">
      <c r="A36" s="8" t="s">
        <v>11</v>
      </c>
      <c r="B36" s="11" t="s">
        <v>106</v>
      </c>
      <c r="C36" s="29"/>
      <c r="D36" s="41"/>
      <c r="F36"/>
    </row>
    <row r="37" spans="1:6" x14ac:dyDescent="0.25">
      <c r="A37" s="7" t="s">
        <v>12</v>
      </c>
      <c r="B37" s="6">
        <v>8</v>
      </c>
      <c r="C37" s="29"/>
      <c r="D37" s="41"/>
      <c r="F37"/>
    </row>
    <row r="38" spans="1:6" ht="30" x14ac:dyDescent="0.25">
      <c r="A38" s="7" t="s">
        <v>13</v>
      </c>
      <c r="B38" s="6">
        <v>9</v>
      </c>
      <c r="C38" s="28">
        <v>211680</v>
      </c>
      <c r="D38" s="41">
        <v>211680</v>
      </c>
      <c r="F38"/>
    </row>
    <row r="39" spans="1:6" x14ac:dyDescent="0.25">
      <c r="A39" s="7" t="s">
        <v>14</v>
      </c>
      <c r="B39" s="6">
        <v>10</v>
      </c>
      <c r="C39" s="28">
        <v>619</v>
      </c>
      <c r="D39" s="30">
        <v>834</v>
      </c>
      <c r="F39"/>
    </row>
    <row r="40" spans="1:6" ht="30" x14ac:dyDescent="0.25">
      <c r="A40" s="7" t="s">
        <v>15</v>
      </c>
      <c r="B40" s="6">
        <v>11</v>
      </c>
      <c r="C40" s="29"/>
      <c r="D40" s="41"/>
      <c r="F40"/>
    </row>
    <row r="41" spans="1:6" x14ac:dyDescent="0.25">
      <c r="A41" s="7" t="s">
        <v>315</v>
      </c>
      <c r="B41" s="6">
        <v>12</v>
      </c>
      <c r="C41" s="40">
        <v>88162</v>
      </c>
      <c r="D41" s="30">
        <v>91611</v>
      </c>
      <c r="F41"/>
    </row>
    <row r="42" spans="1:6" x14ac:dyDescent="0.25">
      <c r="A42" s="7" t="s">
        <v>316</v>
      </c>
      <c r="B42" s="6">
        <v>13</v>
      </c>
      <c r="C42" s="29"/>
      <c r="D42" s="41"/>
      <c r="F42"/>
    </row>
    <row r="43" spans="1:6" x14ac:dyDescent="0.25">
      <c r="A43" s="16" t="s">
        <v>314</v>
      </c>
      <c r="B43" s="18">
        <v>14</v>
      </c>
      <c r="C43" s="41">
        <v>32281</v>
      </c>
      <c r="D43" s="41">
        <v>35936</v>
      </c>
      <c r="F43"/>
    </row>
    <row r="44" spans="1:6" x14ac:dyDescent="0.25">
      <c r="A44" s="7" t="s">
        <v>16</v>
      </c>
      <c r="B44" s="6">
        <v>15</v>
      </c>
      <c r="C44" s="30">
        <v>31197</v>
      </c>
      <c r="D44" s="30">
        <v>19721</v>
      </c>
      <c r="F44"/>
    </row>
    <row r="45" spans="1:6" x14ac:dyDescent="0.25">
      <c r="A45" s="7" t="s">
        <v>17</v>
      </c>
      <c r="B45" s="6">
        <v>16</v>
      </c>
      <c r="C45" s="30">
        <v>96498</v>
      </c>
      <c r="D45" s="30">
        <v>117729</v>
      </c>
      <c r="F45"/>
    </row>
    <row r="46" spans="1:6" x14ac:dyDescent="0.25">
      <c r="A46" s="7" t="s">
        <v>5</v>
      </c>
      <c r="B46" s="6"/>
      <c r="C46" s="41"/>
      <c r="D46" s="41"/>
      <c r="F46"/>
    </row>
    <row r="47" spans="1:6" x14ac:dyDescent="0.25">
      <c r="A47" s="8" t="s">
        <v>18</v>
      </c>
      <c r="B47" s="11" t="s">
        <v>107</v>
      </c>
      <c r="C47" s="41"/>
      <c r="D47" s="41"/>
      <c r="F47"/>
    </row>
    <row r="48" spans="1:6" x14ac:dyDescent="0.25">
      <c r="A48" s="8" t="s">
        <v>19</v>
      </c>
      <c r="B48" s="11" t="s">
        <v>202</v>
      </c>
      <c r="C48" s="41"/>
      <c r="D48" s="41"/>
      <c r="F48"/>
    </row>
    <row r="49" spans="1:6" x14ac:dyDescent="0.25">
      <c r="A49" s="8" t="s">
        <v>20</v>
      </c>
      <c r="B49" s="11" t="s">
        <v>203</v>
      </c>
      <c r="C49" s="41"/>
      <c r="D49" s="41"/>
      <c r="F49"/>
    </row>
    <row r="50" spans="1:6" x14ac:dyDescent="0.25">
      <c r="A50" s="8" t="s">
        <v>21</v>
      </c>
      <c r="B50" s="11" t="s">
        <v>108</v>
      </c>
      <c r="C50" s="41"/>
      <c r="D50" s="41"/>
      <c r="F50"/>
    </row>
    <row r="51" spans="1:6" x14ac:dyDescent="0.25">
      <c r="A51" s="8" t="s">
        <v>22</v>
      </c>
      <c r="B51" s="11" t="s">
        <v>109</v>
      </c>
      <c r="C51" s="41"/>
      <c r="D51" s="41"/>
      <c r="F51"/>
    </row>
    <row r="52" spans="1:6" x14ac:dyDescent="0.25">
      <c r="A52" s="8" t="s">
        <v>23</v>
      </c>
      <c r="B52" s="11" t="s">
        <v>110</v>
      </c>
      <c r="C52" s="41">
        <v>96048</v>
      </c>
      <c r="D52" s="41">
        <v>117485</v>
      </c>
      <c r="F52"/>
    </row>
    <row r="53" spans="1:6" x14ac:dyDescent="0.25">
      <c r="A53" s="8" t="s">
        <v>24</v>
      </c>
      <c r="B53" s="11" t="s">
        <v>204</v>
      </c>
      <c r="C53" s="41">
        <v>450</v>
      </c>
      <c r="D53" s="41">
        <v>244</v>
      </c>
      <c r="F53"/>
    </row>
    <row r="54" spans="1:6" x14ac:dyDescent="0.25">
      <c r="A54" s="8" t="s">
        <v>25</v>
      </c>
      <c r="B54" s="11" t="s">
        <v>205</v>
      </c>
      <c r="C54" s="29"/>
      <c r="D54" s="41"/>
      <c r="F54"/>
    </row>
    <row r="55" spans="1:6" x14ac:dyDescent="0.25">
      <c r="A55" s="8" t="s">
        <v>26</v>
      </c>
      <c r="B55" s="11" t="s">
        <v>206</v>
      </c>
      <c r="C55" s="29"/>
      <c r="D55" s="41"/>
      <c r="F55"/>
    </row>
    <row r="56" spans="1:6" x14ac:dyDescent="0.25">
      <c r="A56" s="8" t="s">
        <v>27</v>
      </c>
      <c r="B56" s="11" t="s">
        <v>207</v>
      </c>
      <c r="C56" s="29"/>
      <c r="D56" s="41"/>
      <c r="F56"/>
    </row>
    <row r="57" spans="1:6" x14ac:dyDescent="0.25">
      <c r="A57" s="8" t="s">
        <v>28</v>
      </c>
      <c r="B57" s="11" t="s">
        <v>208</v>
      </c>
      <c r="C57" s="29"/>
      <c r="D57" s="41"/>
      <c r="F57"/>
    </row>
    <row r="58" spans="1:6" x14ac:dyDescent="0.25">
      <c r="A58" s="7" t="s">
        <v>29</v>
      </c>
      <c r="B58" s="11" t="s">
        <v>209</v>
      </c>
      <c r="C58" s="29"/>
      <c r="D58" s="41"/>
      <c r="F58"/>
    </row>
    <row r="59" spans="1:6" x14ac:dyDescent="0.25">
      <c r="A59" s="8" t="s">
        <v>5</v>
      </c>
      <c r="B59" s="6"/>
      <c r="C59" s="29"/>
      <c r="D59" s="41"/>
      <c r="F59"/>
    </row>
    <row r="60" spans="1:6" x14ac:dyDescent="0.25">
      <c r="A60" s="8" t="s">
        <v>30</v>
      </c>
      <c r="B60" s="11" t="s">
        <v>210</v>
      </c>
      <c r="C60" s="29"/>
      <c r="D60" s="41"/>
      <c r="F60"/>
    </row>
    <row r="61" spans="1:6" x14ac:dyDescent="0.25">
      <c r="A61" s="8" t="s">
        <v>31</v>
      </c>
      <c r="B61" s="11" t="s">
        <v>211</v>
      </c>
      <c r="C61" s="29"/>
      <c r="D61" s="41"/>
      <c r="F61"/>
    </row>
    <row r="62" spans="1:6" x14ac:dyDescent="0.25">
      <c r="A62" s="8" t="s">
        <v>32</v>
      </c>
      <c r="B62" s="11" t="s">
        <v>212</v>
      </c>
      <c r="C62" s="29"/>
      <c r="D62" s="41"/>
      <c r="F62"/>
    </row>
    <row r="63" spans="1:6" x14ac:dyDescent="0.25">
      <c r="A63" s="8" t="s">
        <v>33</v>
      </c>
      <c r="B63" s="11" t="s">
        <v>213</v>
      </c>
      <c r="C63" s="29"/>
      <c r="D63" s="41"/>
      <c r="F63"/>
    </row>
    <row r="64" spans="1:6" x14ac:dyDescent="0.25">
      <c r="A64" s="7" t="s">
        <v>215</v>
      </c>
      <c r="B64" s="11" t="s">
        <v>214</v>
      </c>
      <c r="C64" s="30">
        <v>1501</v>
      </c>
      <c r="D64" s="30"/>
      <c r="F64"/>
    </row>
    <row r="65" spans="1:6" x14ac:dyDescent="0.25">
      <c r="A65" s="7" t="s">
        <v>218</v>
      </c>
      <c r="B65" s="11" t="s">
        <v>216</v>
      </c>
      <c r="C65" s="41">
        <v>17817</v>
      </c>
      <c r="D65" s="41">
        <v>17817</v>
      </c>
      <c r="F65"/>
    </row>
    <row r="66" spans="1:6" x14ac:dyDescent="0.25">
      <c r="A66" s="7" t="s">
        <v>34</v>
      </c>
      <c r="B66" s="11" t="s">
        <v>217</v>
      </c>
      <c r="C66" s="28">
        <v>23602</v>
      </c>
      <c r="D66" s="30">
        <v>22286</v>
      </c>
      <c r="F66"/>
    </row>
    <row r="67" spans="1:6" x14ac:dyDescent="0.25">
      <c r="A67" s="7" t="s">
        <v>35</v>
      </c>
      <c r="B67" s="11" t="s">
        <v>219</v>
      </c>
      <c r="C67" s="29"/>
      <c r="D67" s="41"/>
      <c r="F67"/>
    </row>
    <row r="68" spans="1:6" x14ac:dyDescent="0.25">
      <c r="A68" s="3" t="s">
        <v>36</v>
      </c>
      <c r="B68" s="11" t="s">
        <v>220</v>
      </c>
      <c r="C68" s="30">
        <f>f_1_3+f_2_3+f_3_3+f_4_3+f_5_3+f_6_3+f_7_3+f_9_3+f_10_3+f_12_3+C43+f_14_3+f_15_3+f_17_3+f_18_3+f_19_3</f>
        <v>6838587</v>
      </c>
      <c r="D68" s="30">
        <f>f_1_4+f_6_4+f_9_4+f_10_4+f_12_4+D43+f_14_4+f_15_4+f_18_4+f_19_4</f>
        <v>3834824</v>
      </c>
      <c r="F68" s="20"/>
    </row>
    <row r="69" spans="1:6" x14ac:dyDescent="0.25">
      <c r="A69" s="3" t="s">
        <v>37</v>
      </c>
      <c r="B69" s="11"/>
      <c r="C69" s="29"/>
      <c r="D69" s="41"/>
      <c r="F69" s="43"/>
    </row>
    <row r="70" spans="1:6" x14ac:dyDescent="0.25">
      <c r="A70" s="7" t="s">
        <v>38</v>
      </c>
      <c r="B70" s="11" t="s">
        <v>221</v>
      </c>
      <c r="C70" s="28">
        <v>1669548</v>
      </c>
      <c r="D70" s="30"/>
      <c r="F70"/>
    </row>
    <row r="71" spans="1:6" x14ac:dyDescent="0.25">
      <c r="A71" s="7" t="s">
        <v>39</v>
      </c>
      <c r="B71" s="11" t="s">
        <v>222</v>
      </c>
      <c r="C71" s="29"/>
      <c r="D71" s="41"/>
      <c r="F71"/>
    </row>
    <row r="72" spans="1:6" x14ac:dyDescent="0.25">
      <c r="A72" s="7" t="s">
        <v>40</v>
      </c>
      <c r="B72" s="11" t="s">
        <v>223</v>
      </c>
      <c r="C72" s="29"/>
      <c r="D72" s="41"/>
      <c r="F72"/>
    </row>
    <row r="73" spans="1:6" x14ac:dyDescent="0.25">
      <c r="A73" s="7" t="s">
        <v>41</v>
      </c>
      <c r="B73" s="11" t="s">
        <v>224</v>
      </c>
      <c r="C73" s="29"/>
      <c r="D73" s="41"/>
      <c r="F73"/>
    </row>
    <row r="74" spans="1:6" x14ac:dyDescent="0.25">
      <c r="A74" s="7" t="s">
        <v>42</v>
      </c>
      <c r="B74" s="11" t="s">
        <v>225</v>
      </c>
      <c r="C74" s="28">
        <v>92679</v>
      </c>
      <c r="D74" s="30">
        <v>112497</v>
      </c>
      <c r="F74"/>
    </row>
    <row r="75" spans="1:6" x14ac:dyDescent="0.25">
      <c r="A75" s="7" t="s">
        <v>43</v>
      </c>
      <c r="B75" s="11" t="s">
        <v>226</v>
      </c>
      <c r="C75" s="29"/>
      <c r="D75" s="41"/>
      <c r="F75"/>
    </row>
    <row r="76" spans="1:6" x14ac:dyDescent="0.25">
      <c r="A76" s="7" t="s">
        <v>44</v>
      </c>
      <c r="B76" s="6">
        <v>29</v>
      </c>
      <c r="C76" s="28">
        <v>8948</v>
      </c>
      <c r="D76" s="30">
        <v>3282</v>
      </c>
      <c r="F76"/>
    </row>
    <row r="77" spans="1:6" x14ac:dyDescent="0.25">
      <c r="A77" s="7" t="s">
        <v>45</v>
      </c>
      <c r="B77" s="6">
        <v>30</v>
      </c>
      <c r="C77" s="28">
        <f>SUM(C79:C89)</f>
        <v>10171</v>
      </c>
      <c r="D77" s="30">
        <v>12476</v>
      </c>
      <c r="F77"/>
    </row>
    <row r="78" spans="1:6" x14ac:dyDescent="0.25">
      <c r="A78" s="8" t="s">
        <v>5</v>
      </c>
      <c r="B78" s="6"/>
      <c r="C78" s="29"/>
      <c r="D78" s="41"/>
      <c r="F78"/>
    </row>
    <row r="79" spans="1:6" x14ac:dyDescent="0.25">
      <c r="A79" s="8" t="s">
        <v>46</v>
      </c>
      <c r="B79" s="11" t="s">
        <v>111</v>
      </c>
      <c r="C79" s="29"/>
      <c r="D79" s="41"/>
      <c r="F79"/>
    </row>
    <row r="80" spans="1:6" x14ac:dyDescent="0.25">
      <c r="A80" s="8" t="s">
        <v>47</v>
      </c>
      <c r="B80" s="11" t="s">
        <v>112</v>
      </c>
      <c r="C80" s="29"/>
      <c r="D80" s="41"/>
      <c r="F80"/>
    </row>
    <row r="81" spans="1:6" x14ac:dyDescent="0.25">
      <c r="A81" s="8" t="s">
        <v>48</v>
      </c>
      <c r="B81" s="11" t="s">
        <v>113</v>
      </c>
      <c r="C81" s="29"/>
      <c r="D81" s="41"/>
      <c r="F81"/>
    </row>
    <row r="82" spans="1:6" x14ac:dyDescent="0.25">
      <c r="A82" s="8" t="s">
        <v>49</v>
      </c>
      <c r="B82" s="11" t="s">
        <v>114</v>
      </c>
      <c r="C82" s="29"/>
      <c r="D82" s="41"/>
      <c r="F82"/>
    </row>
    <row r="83" spans="1:6" x14ac:dyDescent="0.25">
      <c r="A83" s="8" t="s">
        <v>50</v>
      </c>
      <c r="B83" s="11" t="s">
        <v>227</v>
      </c>
      <c r="C83" s="29"/>
      <c r="D83" s="41"/>
      <c r="F83"/>
    </row>
    <row r="84" spans="1:6" x14ac:dyDescent="0.25">
      <c r="A84" s="8" t="s">
        <v>51</v>
      </c>
      <c r="B84" s="11" t="s">
        <v>228</v>
      </c>
      <c r="C84" s="29"/>
      <c r="D84" s="41"/>
      <c r="F84"/>
    </row>
    <row r="85" spans="1:6" x14ac:dyDescent="0.25">
      <c r="A85" s="8" t="s">
        <v>52</v>
      </c>
      <c r="B85" s="11" t="s">
        <v>229</v>
      </c>
      <c r="C85" s="29">
        <v>380</v>
      </c>
      <c r="D85" s="41">
        <v>2294</v>
      </c>
      <c r="F85"/>
    </row>
    <row r="86" spans="1:6" x14ac:dyDescent="0.25">
      <c r="A86" s="8" t="s">
        <v>53</v>
      </c>
      <c r="B86" s="11" t="s">
        <v>230</v>
      </c>
      <c r="C86" s="29">
        <v>40</v>
      </c>
      <c r="D86" s="41">
        <v>117</v>
      </c>
      <c r="F86"/>
    </row>
    <row r="87" spans="1:6" x14ac:dyDescent="0.25">
      <c r="A87" s="8" t="s">
        <v>54</v>
      </c>
      <c r="B87" s="11" t="s">
        <v>231</v>
      </c>
      <c r="C87" s="29">
        <v>651</v>
      </c>
      <c r="D87" s="41">
        <v>662</v>
      </c>
      <c r="F87"/>
    </row>
    <row r="88" spans="1:6" x14ac:dyDescent="0.25">
      <c r="A88" s="8" t="s">
        <v>55</v>
      </c>
      <c r="B88" s="11" t="s">
        <v>232</v>
      </c>
      <c r="C88" s="29">
        <v>9100</v>
      </c>
      <c r="D88" s="41">
        <v>9098</v>
      </c>
      <c r="F88"/>
    </row>
    <row r="89" spans="1:6" x14ac:dyDescent="0.25">
      <c r="A89" s="8" t="s">
        <v>56</v>
      </c>
      <c r="B89" s="11" t="s">
        <v>233</v>
      </c>
      <c r="C89" s="29"/>
      <c r="D89" s="41">
        <v>305</v>
      </c>
      <c r="F89"/>
    </row>
    <row r="90" spans="1:6" x14ac:dyDescent="0.25">
      <c r="A90" s="7" t="s">
        <v>29</v>
      </c>
      <c r="B90" s="6">
        <v>31</v>
      </c>
      <c r="C90" s="29"/>
      <c r="D90" s="41"/>
      <c r="F90"/>
    </row>
    <row r="91" spans="1:6" x14ac:dyDescent="0.25">
      <c r="A91" s="8" t="s">
        <v>5</v>
      </c>
      <c r="B91" s="4"/>
      <c r="C91" s="29"/>
      <c r="D91" s="41"/>
      <c r="F91"/>
    </row>
    <row r="92" spans="1:6" x14ac:dyDescent="0.25">
      <c r="A92" s="8" t="s">
        <v>57</v>
      </c>
      <c r="B92" s="11" t="s">
        <v>234</v>
      </c>
      <c r="C92" s="29"/>
      <c r="D92" s="41"/>
      <c r="F92"/>
    </row>
    <row r="93" spans="1:6" x14ac:dyDescent="0.25">
      <c r="A93" s="8" t="s">
        <v>58</v>
      </c>
      <c r="B93" s="11" t="s">
        <v>235</v>
      </c>
      <c r="C93" s="29"/>
      <c r="D93" s="41"/>
      <c r="F93"/>
    </row>
    <row r="94" spans="1:6" x14ac:dyDescent="0.25">
      <c r="A94" s="8" t="s">
        <v>59</v>
      </c>
      <c r="B94" s="11" t="s">
        <v>236</v>
      </c>
      <c r="C94" s="29"/>
      <c r="D94" s="41"/>
      <c r="F94"/>
    </row>
    <row r="95" spans="1:6" x14ac:dyDescent="0.25">
      <c r="A95" s="8" t="s">
        <v>60</v>
      </c>
      <c r="B95" s="11" t="s">
        <v>237</v>
      </c>
      <c r="C95" s="29"/>
      <c r="D95" s="41"/>
      <c r="F95"/>
    </row>
    <row r="96" spans="1:6" ht="30" x14ac:dyDescent="0.25">
      <c r="A96" s="16" t="s">
        <v>251</v>
      </c>
      <c r="B96" s="11" t="s">
        <v>238</v>
      </c>
      <c r="C96" s="28">
        <v>27181</v>
      </c>
      <c r="D96" s="30">
        <v>271895</v>
      </c>
      <c r="F96"/>
    </row>
    <row r="97" spans="1:6" x14ac:dyDescent="0.25">
      <c r="A97" s="16" t="s">
        <v>61</v>
      </c>
      <c r="B97" s="11" t="s">
        <v>239</v>
      </c>
      <c r="C97" s="30"/>
      <c r="D97" s="30"/>
      <c r="F97"/>
    </row>
    <row r="98" spans="1:6" x14ac:dyDescent="0.25">
      <c r="A98" s="16" t="s">
        <v>62</v>
      </c>
      <c r="B98" s="11" t="s">
        <v>240</v>
      </c>
      <c r="C98" s="28">
        <v>45</v>
      </c>
      <c r="D98" s="41">
        <v>6</v>
      </c>
      <c r="F98"/>
    </row>
    <row r="99" spans="1:6" x14ac:dyDescent="0.25">
      <c r="A99" s="16" t="s">
        <v>63</v>
      </c>
      <c r="B99" s="11" t="s">
        <v>241</v>
      </c>
      <c r="C99" s="28">
        <v>35959</v>
      </c>
      <c r="D99" s="30">
        <v>3097</v>
      </c>
      <c r="F99"/>
    </row>
    <row r="100" spans="1:6" x14ac:dyDescent="0.25">
      <c r="A100" s="17" t="s">
        <v>244</v>
      </c>
      <c r="B100" s="11" t="s">
        <v>242</v>
      </c>
      <c r="C100" s="30"/>
      <c r="D100" s="30">
        <v>869</v>
      </c>
      <c r="F100"/>
    </row>
    <row r="101" spans="1:6" x14ac:dyDescent="0.25">
      <c r="A101" s="7" t="s">
        <v>64</v>
      </c>
      <c r="B101" s="11" t="s">
        <v>243</v>
      </c>
      <c r="C101" s="28">
        <v>43756</v>
      </c>
      <c r="D101" s="30">
        <v>46258</v>
      </c>
      <c r="F101"/>
    </row>
    <row r="102" spans="1:6" x14ac:dyDescent="0.25">
      <c r="A102" s="3" t="s">
        <v>65</v>
      </c>
      <c r="B102" s="11" t="s">
        <v>245</v>
      </c>
      <c r="C102" s="30">
        <f>f_22_3+f_23_3+f_24_3+f_25_3+f_26_3+f_27_3+f_28_3+f_29_3+f_30_3+f_31_3+f_32_3+f_33_3+f_34_3+f_35_3+C101</f>
        <v>1888287</v>
      </c>
      <c r="D102" s="30">
        <v>450380</v>
      </c>
      <c r="F102"/>
    </row>
    <row r="103" spans="1:6" x14ac:dyDescent="0.25">
      <c r="A103" s="7" t="s">
        <v>66</v>
      </c>
      <c r="B103" s="4"/>
      <c r="C103" s="29"/>
      <c r="D103" s="41"/>
      <c r="F103"/>
    </row>
    <row r="104" spans="1:6" x14ac:dyDescent="0.25">
      <c r="A104" s="7" t="s">
        <v>67</v>
      </c>
      <c r="B104" s="6">
        <v>39</v>
      </c>
      <c r="C104" s="28">
        <v>2000000</v>
      </c>
      <c r="D104" s="30">
        <v>2000000</v>
      </c>
      <c r="F104"/>
    </row>
    <row r="105" spans="1:6" x14ac:dyDescent="0.25">
      <c r="A105" s="7" t="s">
        <v>5</v>
      </c>
      <c r="B105" s="6"/>
      <c r="C105" s="29"/>
      <c r="D105" s="41"/>
      <c r="F105"/>
    </row>
    <row r="106" spans="1:6" x14ac:dyDescent="0.25">
      <c r="A106" s="8" t="s">
        <v>68</v>
      </c>
      <c r="B106" s="11" t="s">
        <v>246</v>
      </c>
      <c r="C106" s="29">
        <v>2000000</v>
      </c>
      <c r="D106" s="41">
        <v>2000000</v>
      </c>
      <c r="F106"/>
    </row>
    <row r="107" spans="1:6" x14ac:dyDescent="0.25">
      <c r="A107" s="8" t="s">
        <v>69</v>
      </c>
      <c r="B107" s="11" t="s">
        <v>247</v>
      </c>
      <c r="C107" s="29"/>
      <c r="D107" s="41"/>
      <c r="F107"/>
    </row>
    <row r="108" spans="1:6" x14ac:dyDescent="0.25">
      <c r="A108" s="7" t="s">
        <v>317</v>
      </c>
      <c r="B108" s="6">
        <v>40</v>
      </c>
      <c r="C108" s="29"/>
      <c r="D108" s="41"/>
      <c r="F108"/>
    </row>
    <row r="109" spans="1:6" x14ac:dyDescent="0.25">
      <c r="A109" s="7" t="s">
        <v>70</v>
      </c>
      <c r="B109" s="6">
        <v>41</v>
      </c>
      <c r="C109" s="28">
        <v>-1930227</v>
      </c>
      <c r="D109" s="30">
        <v>-1930227</v>
      </c>
      <c r="F109"/>
    </row>
    <row r="110" spans="1:6" x14ac:dyDescent="0.25">
      <c r="A110" s="7" t="s">
        <v>71</v>
      </c>
      <c r="B110" s="6">
        <v>42</v>
      </c>
      <c r="C110" s="28"/>
      <c r="D110" s="30"/>
      <c r="F110"/>
    </row>
    <row r="111" spans="1:6" ht="27.75" customHeight="1" x14ac:dyDescent="0.25">
      <c r="A111" s="16" t="s">
        <v>252</v>
      </c>
      <c r="B111" s="6">
        <v>43</v>
      </c>
      <c r="C111" s="29">
        <v>-356738</v>
      </c>
      <c r="D111" s="41">
        <v>-136437</v>
      </c>
      <c r="F111"/>
    </row>
    <row r="112" spans="1:6" ht="27.75" customHeight="1" x14ac:dyDescent="0.25">
      <c r="A112" s="16" t="s">
        <v>253</v>
      </c>
      <c r="B112" s="6">
        <v>44</v>
      </c>
      <c r="C112" s="29"/>
      <c r="D112" s="41"/>
      <c r="F112"/>
    </row>
    <row r="113" spans="1:6" x14ac:dyDescent="0.25">
      <c r="A113" s="16" t="s">
        <v>254</v>
      </c>
      <c r="B113" s="6">
        <v>45</v>
      </c>
      <c r="C113" s="29"/>
      <c r="D113" s="41"/>
      <c r="F113"/>
    </row>
    <row r="114" spans="1:6" x14ac:dyDescent="0.25">
      <c r="A114" s="7" t="s">
        <v>72</v>
      </c>
      <c r="B114" s="6">
        <v>46</v>
      </c>
      <c r="C114" s="29"/>
      <c r="D114" s="41"/>
      <c r="F114"/>
    </row>
    <row r="115" spans="1:6" x14ac:dyDescent="0.25">
      <c r="A115" s="7" t="s">
        <v>73</v>
      </c>
      <c r="B115" s="6">
        <v>47</v>
      </c>
      <c r="C115" s="28">
        <f>SUM(C117:C118)</f>
        <v>5237265</v>
      </c>
      <c r="D115" s="30">
        <v>3451108</v>
      </c>
      <c r="F115"/>
    </row>
    <row r="116" spans="1:6" x14ac:dyDescent="0.25">
      <c r="A116" s="8" t="s">
        <v>5</v>
      </c>
      <c r="B116" s="6"/>
      <c r="C116" s="29"/>
      <c r="D116" s="41"/>
      <c r="F116"/>
    </row>
    <row r="117" spans="1:6" x14ac:dyDescent="0.25">
      <c r="A117" s="8" t="s">
        <v>74</v>
      </c>
      <c r="B117" s="6" t="s">
        <v>248</v>
      </c>
      <c r="C117" s="29">
        <v>3451108</v>
      </c>
      <c r="D117" s="41">
        <v>2328068</v>
      </c>
      <c r="F117"/>
    </row>
    <row r="118" spans="1:6" x14ac:dyDescent="0.25">
      <c r="A118" s="8" t="s">
        <v>75</v>
      </c>
      <c r="B118" s="6" t="s">
        <v>249</v>
      </c>
      <c r="C118" s="29">
        <v>1786157</v>
      </c>
      <c r="D118" s="41">
        <v>1123040</v>
      </c>
      <c r="F118"/>
    </row>
    <row r="119" spans="1:6" x14ac:dyDescent="0.25">
      <c r="A119" s="3" t="s">
        <v>76</v>
      </c>
      <c r="B119" s="6">
        <v>48</v>
      </c>
      <c r="C119" s="28">
        <f>f_37_3+f_39_3+f_40_1_3+f_42_3</f>
        <v>4950300</v>
      </c>
      <c r="D119" s="30">
        <f>f_37_4+f_39_4+f_40_1_4+f_42_4</f>
        <v>3384444</v>
      </c>
      <c r="F119"/>
    </row>
    <row r="120" spans="1:6" x14ac:dyDescent="0.25">
      <c r="A120" s="3" t="s">
        <v>318</v>
      </c>
      <c r="B120" s="6">
        <v>49</v>
      </c>
      <c r="C120" s="28">
        <f>f_43_3+f_36_3</f>
        <v>6838587</v>
      </c>
      <c r="D120" s="30">
        <f>f_36_4+f_43_4</f>
        <v>3834824</v>
      </c>
      <c r="F120" s="43"/>
    </row>
    <row r="121" spans="1:6" x14ac:dyDescent="0.25">
      <c r="F121"/>
    </row>
    <row r="122" spans="1:6" x14ac:dyDescent="0.25">
      <c r="A122" s="2" t="s">
        <v>77</v>
      </c>
      <c r="B122" s="1"/>
      <c r="F122"/>
    </row>
    <row r="123" spans="1:6" x14ac:dyDescent="0.25">
      <c r="A123" t="s">
        <v>78</v>
      </c>
      <c r="F123"/>
    </row>
    <row r="124" spans="1:6" x14ac:dyDescent="0.25">
      <c r="A124" t="s">
        <v>79</v>
      </c>
      <c r="F124"/>
    </row>
    <row r="125" spans="1:6" x14ac:dyDescent="0.25">
      <c r="A125" t="s">
        <v>80</v>
      </c>
      <c r="F125"/>
    </row>
    <row r="126" spans="1:6" x14ac:dyDescent="0.25">
      <c r="A126" t="s">
        <v>201</v>
      </c>
      <c r="F126"/>
    </row>
    <row r="127" spans="1:6" x14ac:dyDescent="0.25">
      <c r="F127"/>
    </row>
    <row r="128" spans="1:6" x14ac:dyDescent="0.25">
      <c r="A128" t="s">
        <v>84</v>
      </c>
      <c r="F128"/>
    </row>
    <row r="129" spans="1:6" x14ac:dyDescent="0.25">
      <c r="A129" t="s">
        <v>85</v>
      </c>
      <c r="B129" t="s">
        <v>86</v>
      </c>
      <c r="C129" t="s">
        <v>200</v>
      </c>
      <c r="D129" s="17" t="s">
        <v>87</v>
      </c>
      <c r="F129"/>
    </row>
    <row r="130" spans="1:6" x14ac:dyDescent="0.25">
      <c r="F130"/>
    </row>
    <row r="131" spans="1:6" x14ac:dyDescent="0.25">
      <c r="A131" t="s">
        <v>88</v>
      </c>
      <c r="B131" t="s">
        <v>86</v>
      </c>
      <c r="C131" t="s">
        <v>89</v>
      </c>
      <c r="D131" s="17" t="s">
        <v>87</v>
      </c>
      <c r="F131"/>
    </row>
    <row r="132" spans="1:6" x14ac:dyDescent="0.25">
      <c r="A132" t="s">
        <v>90</v>
      </c>
      <c r="B132" t="s">
        <v>86</v>
      </c>
      <c r="C132" t="s">
        <v>89</v>
      </c>
      <c r="D132" s="17" t="s">
        <v>87</v>
      </c>
      <c r="F132"/>
    </row>
    <row r="133" spans="1:6" x14ac:dyDescent="0.25">
      <c r="A133" t="s">
        <v>91</v>
      </c>
      <c r="B133" t="s">
        <v>92</v>
      </c>
      <c r="F133"/>
    </row>
    <row r="134" spans="1:6" x14ac:dyDescent="0.25">
      <c r="F134"/>
    </row>
    <row r="135" spans="1:6" x14ac:dyDescent="0.25">
      <c r="F135"/>
    </row>
    <row r="136" spans="1:6" x14ac:dyDescent="0.25">
      <c r="F136"/>
    </row>
    <row r="137" spans="1:6" x14ac:dyDescent="0.25">
      <c r="F137"/>
    </row>
    <row r="138" spans="1:6" x14ac:dyDescent="0.25">
      <c r="F138"/>
    </row>
    <row r="139" spans="1:6" x14ac:dyDescent="0.25">
      <c r="F139"/>
    </row>
    <row r="140" spans="1:6" x14ac:dyDescent="0.25">
      <c r="F140"/>
    </row>
    <row r="141" spans="1:6" x14ac:dyDescent="0.25">
      <c r="F141"/>
    </row>
    <row r="142" spans="1:6" x14ac:dyDescent="0.25">
      <c r="F142"/>
    </row>
    <row r="143" spans="1:6" x14ac:dyDescent="0.25">
      <c r="F143"/>
    </row>
    <row r="144" spans="1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topLeftCell="A93" workbookViewId="0">
      <selection activeCell="J110" sqref="J110"/>
    </sheetView>
  </sheetViews>
  <sheetFormatPr defaultRowHeight="15" x14ac:dyDescent="0.25"/>
  <cols>
    <col min="1" max="1" width="55.85546875" style="12" customWidth="1"/>
    <col min="2" max="2" width="7.5703125" style="10" customWidth="1"/>
    <col min="3" max="4" width="16.7109375" customWidth="1"/>
    <col min="5" max="5" width="16.42578125" customWidth="1"/>
    <col min="6" max="6" width="16.140625" customWidth="1"/>
    <col min="8" max="8" width="18.7109375" style="31" customWidth="1"/>
    <col min="9" max="9" width="22.85546875" style="17" customWidth="1"/>
    <col min="10" max="10" width="26" style="17" customWidth="1"/>
    <col min="11" max="11" width="9.140625" style="17"/>
  </cols>
  <sheetData>
    <row r="1" spans="1:11" x14ac:dyDescent="0.25">
      <c r="D1" s="9" t="s">
        <v>116</v>
      </c>
    </row>
    <row r="2" spans="1:11" x14ac:dyDescent="0.25">
      <c r="D2" s="9" t="s">
        <v>93</v>
      </c>
    </row>
    <row r="3" spans="1:11" x14ac:dyDescent="0.25">
      <c r="D3" s="9" t="s">
        <v>94</v>
      </c>
    </row>
    <row r="4" spans="1:11" x14ac:dyDescent="0.25">
      <c r="D4" s="9" t="s">
        <v>95</v>
      </c>
    </row>
    <row r="5" spans="1:11" x14ac:dyDescent="0.25">
      <c r="D5" s="9" t="s">
        <v>96</v>
      </c>
    </row>
    <row r="6" spans="1:11" x14ac:dyDescent="0.25">
      <c r="A6"/>
      <c r="D6" s="9" t="s">
        <v>97</v>
      </c>
    </row>
    <row r="7" spans="1:11" x14ac:dyDescent="0.25">
      <c r="A7"/>
      <c r="D7" s="9" t="s">
        <v>98</v>
      </c>
    </row>
    <row r="8" spans="1:11" x14ac:dyDescent="0.25">
      <c r="A8"/>
      <c r="D8" s="9" t="s">
        <v>99</v>
      </c>
    </row>
    <row r="9" spans="1:11" x14ac:dyDescent="0.25">
      <c r="A9" s="12" t="s">
        <v>82</v>
      </c>
      <c r="C9" s="9"/>
    </row>
    <row r="10" spans="1:11" x14ac:dyDescent="0.25">
      <c r="A10" s="12" t="s">
        <v>83</v>
      </c>
      <c r="C10" s="9"/>
    </row>
    <row r="11" spans="1:11" x14ac:dyDescent="0.25">
      <c r="A11" s="12" t="s">
        <v>339</v>
      </c>
      <c r="C11" s="9"/>
    </row>
    <row r="12" spans="1:11" x14ac:dyDescent="0.25">
      <c r="F12" s="13" t="s">
        <v>117</v>
      </c>
    </row>
    <row r="13" spans="1:11" s="12" customFormat="1" ht="90" customHeight="1" x14ac:dyDescent="0.25">
      <c r="A13" s="5" t="s">
        <v>118</v>
      </c>
      <c r="B13" s="5" t="s">
        <v>1</v>
      </c>
      <c r="C13" s="5" t="s">
        <v>119</v>
      </c>
      <c r="D13" s="5" t="s">
        <v>120</v>
      </c>
      <c r="E13" s="5" t="s">
        <v>121</v>
      </c>
      <c r="F13" s="5" t="s">
        <v>122</v>
      </c>
      <c r="G13"/>
      <c r="H13" s="31"/>
      <c r="I13" s="17"/>
      <c r="J13" s="19"/>
      <c r="K13" s="19"/>
    </row>
    <row r="14" spans="1:11" x14ac:dyDescent="0.25">
      <c r="A14" s="5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2"/>
      <c r="H14" s="32"/>
      <c r="I14" s="19"/>
    </row>
    <row r="15" spans="1:11" ht="31.5" customHeight="1" x14ac:dyDescent="0.25">
      <c r="A15" s="7" t="s">
        <v>123</v>
      </c>
      <c r="B15" s="6">
        <v>1</v>
      </c>
      <c r="C15" s="30">
        <f>f_1_2_3+f_1_3_3+f_1_4_3+f_1_5_3</f>
        <v>776011</v>
      </c>
      <c r="D15" s="33">
        <v>1915693</v>
      </c>
      <c r="E15" s="29">
        <v>224129</v>
      </c>
      <c r="F15" s="29">
        <v>913543</v>
      </c>
      <c r="H15" s="17"/>
      <c r="J15"/>
      <c r="K15"/>
    </row>
    <row r="16" spans="1:11" x14ac:dyDescent="0.25">
      <c r="A16" s="7" t="s">
        <v>124</v>
      </c>
      <c r="B16" s="6"/>
      <c r="C16" s="29"/>
      <c r="D16" s="34"/>
      <c r="E16" s="29"/>
      <c r="F16" s="29"/>
      <c r="H16" s="17"/>
      <c r="J16"/>
      <c r="K16"/>
    </row>
    <row r="17" spans="1:11" x14ac:dyDescent="0.25">
      <c r="A17" s="7" t="s">
        <v>125</v>
      </c>
      <c r="B17" s="11" t="s">
        <v>100</v>
      </c>
      <c r="C17" s="29"/>
      <c r="D17" s="34"/>
      <c r="E17" s="29"/>
      <c r="F17" s="29"/>
      <c r="H17" s="17"/>
      <c r="J17"/>
      <c r="K17"/>
    </row>
    <row r="18" spans="1:11" x14ac:dyDescent="0.25">
      <c r="A18" s="7" t="s">
        <v>126</v>
      </c>
      <c r="B18" s="11" t="s">
        <v>101</v>
      </c>
      <c r="C18" s="28">
        <v>776011</v>
      </c>
      <c r="D18" s="33">
        <v>1915667</v>
      </c>
      <c r="E18" s="29">
        <v>224129</v>
      </c>
      <c r="F18" s="29">
        <v>913537</v>
      </c>
      <c r="H18" s="17"/>
      <c r="J18"/>
      <c r="K18"/>
    </row>
    <row r="19" spans="1:11" x14ac:dyDescent="0.25">
      <c r="A19" s="7" t="s">
        <v>124</v>
      </c>
      <c r="B19" s="11"/>
      <c r="C19" s="29"/>
      <c r="D19" s="34"/>
      <c r="E19" s="29"/>
      <c r="F19" s="29"/>
      <c r="H19" s="17"/>
      <c r="J19"/>
      <c r="K19"/>
    </row>
    <row r="20" spans="1:11" ht="30" x14ac:dyDescent="0.25">
      <c r="A20" s="7" t="s">
        <v>266</v>
      </c>
      <c r="B20" s="11" t="s">
        <v>267</v>
      </c>
      <c r="C20" s="29">
        <v>776011</v>
      </c>
      <c r="D20" s="34">
        <v>1915667</v>
      </c>
      <c r="E20" s="29">
        <v>224129</v>
      </c>
      <c r="F20" s="29">
        <v>913537</v>
      </c>
      <c r="H20" s="17"/>
      <c r="J20"/>
      <c r="K20"/>
    </row>
    <row r="21" spans="1:11" x14ac:dyDescent="0.25">
      <c r="A21" t="s">
        <v>124</v>
      </c>
      <c r="B21" s="11"/>
      <c r="C21" s="29"/>
      <c r="D21" s="34"/>
      <c r="E21" s="29"/>
      <c r="F21" s="29"/>
      <c r="H21" s="17"/>
      <c r="J21"/>
      <c r="K21"/>
    </row>
    <row r="22" spans="1:11" ht="45" x14ac:dyDescent="0.25">
      <c r="A22" s="7" t="s">
        <v>255</v>
      </c>
      <c r="B22" s="11" t="s">
        <v>268</v>
      </c>
      <c r="C22" s="29">
        <v>6256</v>
      </c>
      <c r="D22" s="34">
        <v>10440</v>
      </c>
      <c r="E22" s="29">
        <v>1677</v>
      </c>
      <c r="F22" s="29">
        <v>1767</v>
      </c>
      <c r="H22" s="17"/>
      <c r="J22"/>
      <c r="K22"/>
    </row>
    <row r="23" spans="1:11" ht="45" x14ac:dyDescent="0.25">
      <c r="A23" s="7" t="s">
        <v>256</v>
      </c>
      <c r="B23" s="11" t="s">
        <v>269</v>
      </c>
      <c r="C23" s="29">
        <v>707063</v>
      </c>
      <c r="D23" s="34">
        <v>1444635</v>
      </c>
      <c r="E23" s="29">
        <v>164096</v>
      </c>
      <c r="F23" s="29">
        <v>659976</v>
      </c>
      <c r="H23" s="17"/>
      <c r="J23"/>
      <c r="K23"/>
    </row>
    <row r="24" spans="1:11" ht="45" x14ac:dyDescent="0.25">
      <c r="A24" s="7" t="s">
        <v>127</v>
      </c>
      <c r="B24" s="11" t="s">
        <v>270</v>
      </c>
      <c r="C24" s="29"/>
      <c r="D24" s="34"/>
      <c r="E24" s="29"/>
      <c r="F24" s="29"/>
      <c r="H24" s="17"/>
      <c r="J24"/>
      <c r="K24"/>
    </row>
    <row r="25" spans="1:11" x14ac:dyDescent="0.25">
      <c r="A25" t="s">
        <v>124</v>
      </c>
      <c r="B25" s="11"/>
      <c r="C25" s="29"/>
      <c r="D25" s="34"/>
      <c r="E25" s="29"/>
      <c r="F25" s="29"/>
      <c r="H25" s="17"/>
      <c r="J25"/>
      <c r="K25"/>
    </row>
    <row r="26" spans="1:11" ht="60" x14ac:dyDescent="0.25">
      <c r="A26" s="7" t="s">
        <v>128</v>
      </c>
      <c r="B26" s="11" t="s">
        <v>271</v>
      </c>
      <c r="C26" s="29"/>
      <c r="D26" s="34"/>
      <c r="E26" s="29"/>
      <c r="F26" s="29"/>
      <c r="H26" s="17"/>
      <c r="J26"/>
      <c r="K26"/>
    </row>
    <row r="27" spans="1:11" ht="30" x14ac:dyDescent="0.25">
      <c r="A27" s="7" t="s">
        <v>129</v>
      </c>
      <c r="B27" s="11" t="s">
        <v>272</v>
      </c>
      <c r="C27" s="29"/>
      <c r="D27" s="34"/>
      <c r="E27" s="29"/>
      <c r="F27" s="29"/>
      <c r="H27" s="17"/>
      <c r="J27"/>
      <c r="K27"/>
    </row>
    <row r="28" spans="1:11" ht="30" x14ac:dyDescent="0.25">
      <c r="A28" s="7" t="s">
        <v>257</v>
      </c>
      <c r="B28" s="11" t="s">
        <v>273</v>
      </c>
      <c r="C28" s="29"/>
      <c r="D28" s="34"/>
      <c r="E28" s="29"/>
      <c r="F28" s="29"/>
      <c r="H28" s="17"/>
      <c r="J28"/>
      <c r="K28"/>
    </row>
    <row r="29" spans="1:11" x14ac:dyDescent="0.25">
      <c r="A29" t="s">
        <v>124</v>
      </c>
      <c r="B29" s="11"/>
      <c r="C29" s="29"/>
      <c r="D29" s="34"/>
      <c r="E29" s="29"/>
      <c r="F29" s="29"/>
      <c r="H29" s="17"/>
      <c r="J29"/>
      <c r="K29"/>
    </row>
    <row r="30" spans="1:11" ht="30" x14ac:dyDescent="0.25">
      <c r="A30" s="7" t="s">
        <v>258</v>
      </c>
      <c r="B30" s="11" t="s">
        <v>274</v>
      </c>
      <c r="C30" s="29"/>
      <c r="D30" s="34"/>
      <c r="E30" s="29"/>
      <c r="F30" s="29"/>
      <c r="H30" s="17"/>
      <c r="J30"/>
      <c r="K30"/>
    </row>
    <row r="31" spans="1:11" x14ac:dyDescent="0.25">
      <c r="A31" s="7" t="s">
        <v>130</v>
      </c>
      <c r="B31" s="11" t="s">
        <v>275</v>
      </c>
      <c r="C31" s="30"/>
      <c r="D31" s="33">
        <v>26</v>
      </c>
      <c r="E31" s="29"/>
      <c r="F31" s="29">
        <v>6</v>
      </c>
      <c r="H31" s="17"/>
      <c r="J31"/>
      <c r="K31"/>
    </row>
    <row r="32" spans="1:11" ht="20.25" customHeight="1" x14ac:dyDescent="0.25">
      <c r="A32" s="7" t="s">
        <v>131</v>
      </c>
      <c r="B32" s="11" t="s">
        <v>276</v>
      </c>
      <c r="C32" s="41"/>
      <c r="D32" s="34"/>
      <c r="E32" s="29"/>
      <c r="F32" s="29"/>
      <c r="H32" s="17"/>
      <c r="J32"/>
      <c r="K32"/>
    </row>
    <row r="33" spans="1:11" x14ac:dyDescent="0.25">
      <c r="A33" s="7" t="s">
        <v>132</v>
      </c>
      <c r="B33" s="11">
        <v>2</v>
      </c>
      <c r="C33" s="30">
        <v>14149</v>
      </c>
      <c r="D33" s="33">
        <v>105383</v>
      </c>
      <c r="E33" s="29">
        <v>303653</v>
      </c>
      <c r="F33" s="29">
        <v>758328</v>
      </c>
      <c r="H33" s="17"/>
      <c r="J33"/>
      <c r="K33"/>
    </row>
    <row r="34" spans="1:11" x14ac:dyDescent="0.25">
      <c r="A34" s="7" t="s">
        <v>5</v>
      </c>
      <c r="B34" s="11"/>
      <c r="C34" s="41"/>
      <c r="D34" s="34"/>
      <c r="E34" s="29"/>
      <c r="F34" s="29"/>
      <c r="H34" s="17"/>
      <c r="J34"/>
      <c r="K34"/>
    </row>
    <row r="35" spans="1:11" x14ac:dyDescent="0.25">
      <c r="A35" s="7" t="s">
        <v>133</v>
      </c>
      <c r="B35" s="11" t="s">
        <v>279</v>
      </c>
      <c r="C35" s="41"/>
      <c r="D35" s="34"/>
      <c r="E35" s="29"/>
      <c r="F35" s="29"/>
      <c r="H35" s="17"/>
      <c r="J35"/>
      <c r="K35"/>
    </row>
    <row r="36" spans="1:11" x14ac:dyDescent="0.25">
      <c r="A36" s="7" t="s">
        <v>5</v>
      </c>
      <c r="B36" s="11"/>
      <c r="C36" s="41"/>
      <c r="D36" s="34"/>
      <c r="E36" s="29"/>
      <c r="F36" s="29"/>
      <c r="H36" s="17"/>
      <c r="J36"/>
      <c r="K36"/>
    </row>
    <row r="37" spans="1:11" x14ac:dyDescent="0.25">
      <c r="A37" s="7" t="s">
        <v>134</v>
      </c>
      <c r="B37" s="11" t="s">
        <v>135</v>
      </c>
      <c r="C37" s="41"/>
      <c r="D37" s="34"/>
      <c r="E37" s="29"/>
      <c r="F37" s="29"/>
      <c r="H37" s="17"/>
      <c r="J37"/>
      <c r="K37"/>
    </row>
    <row r="38" spans="1:11" x14ac:dyDescent="0.25">
      <c r="A38" s="7" t="s">
        <v>136</v>
      </c>
      <c r="B38" s="11" t="s">
        <v>137</v>
      </c>
      <c r="C38" s="41"/>
      <c r="D38" s="34"/>
      <c r="E38" s="29"/>
      <c r="F38" s="29"/>
      <c r="H38" s="17"/>
      <c r="J38"/>
      <c r="K38"/>
    </row>
    <row r="39" spans="1:11" x14ac:dyDescent="0.25">
      <c r="A39" s="7" t="s">
        <v>138</v>
      </c>
      <c r="B39" s="11" t="s">
        <v>277</v>
      </c>
      <c r="C39" s="41"/>
      <c r="D39" s="34"/>
      <c r="E39" s="29"/>
      <c r="F39" s="29"/>
      <c r="H39" s="17"/>
      <c r="J39"/>
      <c r="K39"/>
    </row>
    <row r="40" spans="1:11" x14ac:dyDescent="0.25">
      <c r="A40" s="7" t="s">
        <v>139</v>
      </c>
      <c r="B40" s="11" t="s">
        <v>278</v>
      </c>
      <c r="C40" s="41"/>
      <c r="D40" s="34"/>
      <c r="E40" s="29"/>
      <c r="F40" s="29"/>
      <c r="H40" s="17"/>
      <c r="J40"/>
      <c r="K40"/>
    </row>
    <row r="41" spans="1:11" x14ac:dyDescent="0.25">
      <c r="A41" s="7" t="s">
        <v>140</v>
      </c>
      <c r="B41" s="11" t="s">
        <v>280</v>
      </c>
      <c r="C41" s="41">
        <v>37</v>
      </c>
      <c r="D41" s="34">
        <v>222</v>
      </c>
      <c r="E41" s="29">
        <v>34</v>
      </c>
      <c r="F41" s="29">
        <v>212</v>
      </c>
      <c r="H41" s="17"/>
      <c r="J41"/>
      <c r="K41"/>
    </row>
    <row r="42" spans="1:11" x14ac:dyDescent="0.25">
      <c r="A42" s="7" t="s">
        <v>141</v>
      </c>
      <c r="B42" s="11" t="s">
        <v>281</v>
      </c>
      <c r="C42" s="41">
        <v>13512</v>
      </c>
      <c r="D42" s="34">
        <v>103376</v>
      </c>
      <c r="E42" s="29">
        <v>303619</v>
      </c>
      <c r="F42" s="29">
        <v>758116</v>
      </c>
      <c r="H42" s="17"/>
      <c r="J42"/>
      <c r="K42"/>
    </row>
    <row r="43" spans="1:11" x14ac:dyDescent="0.25">
      <c r="A43" s="7" t="s">
        <v>142</v>
      </c>
      <c r="B43" s="11" t="s">
        <v>282</v>
      </c>
      <c r="C43" s="41"/>
      <c r="D43" s="34"/>
      <c r="E43" s="29"/>
      <c r="F43" s="29"/>
      <c r="H43" s="17"/>
      <c r="J43"/>
      <c r="K43"/>
    </row>
    <row r="44" spans="1:11" x14ac:dyDescent="0.25">
      <c r="A44" s="7" t="s">
        <v>143</v>
      </c>
      <c r="B44" s="11" t="s">
        <v>283</v>
      </c>
      <c r="C44" s="41">
        <v>600</v>
      </c>
      <c r="D44" s="34">
        <v>1785</v>
      </c>
      <c r="E44" s="29"/>
      <c r="F44" s="29"/>
      <c r="H44" s="17"/>
      <c r="J44"/>
      <c r="K44"/>
    </row>
    <row r="45" spans="1:11" x14ac:dyDescent="0.25">
      <c r="A45" s="7" t="s">
        <v>144</v>
      </c>
      <c r="B45" s="11" t="s">
        <v>284</v>
      </c>
      <c r="C45" s="41"/>
      <c r="D45" s="34"/>
      <c r="E45" s="29"/>
      <c r="F45" s="29"/>
      <c r="H45" s="17"/>
      <c r="J45"/>
      <c r="K45"/>
    </row>
    <row r="46" spans="1:11" ht="30" x14ac:dyDescent="0.25">
      <c r="A46" s="7" t="s">
        <v>27</v>
      </c>
      <c r="B46" s="11" t="s">
        <v>285</v>
      </c>
      <c r="C46" s="41"/>
      <c r="D46" s="34"/>
      <c r="E46" s="29"/>
      <c r="F46" s="29"/>
      <c r="H46" s="17"/>
      <c r="J46"/>
      <c r="K46"/>
    </row>
    <row r="47" spans="1:11" x14ac:dyDescent="0.25">
      <c r="A47" s="7" t="s">
        <v>145</v>
      </c>
      <c r="B47" s="11">
        <v>3</v>
      </c>
      <c r="C47" s="30">
        <v>820772</v>
      </c>
      <c r="D47" s="33">
        <v>10236743</v>
      </c>
      <c r="E47" s="29">
        <v>109105498</v>
      </c>
      <c r="F47" s="29">
        <v>223842335</v>
      </c>
      <c r="H47" s="17"/>
      <c r="J47"/>
      <c r="K47"/>
    </row>
    <row r="48" spans="1:11" ht="45" x14ac:dyDescent="0.25">
      <c r="A48" s="7" t="s">
        <v>146</v>
      </c>
      <c r="B48" s="11">
        <v>4</v>
      </c>
      <c r="C48" s="41"/>
      <c r="D48" s="34"/>
      <c r="E48" s="29"/>
      <c r="F48" s="29"/>
      <c r="H48" s="17"/>
      <c r="J48"/>
      <c r="K48"/>
    </row>
    <row r="49" spans="1:11" x14ac:dyDescent="0.25">
      <c r="A49" s="7" t="s">
        <v>147</v>
      </c>
      <c r="B49" s="11">
        <v>5</v>
      </c>
      <c r="C49" s="41"/>
      <c r="D49" s="34"/>
      <c r="E49" s="29"/>
      <c r="F49" s="29"/>
      <c r="H49" s="17"/>
      <c r="J49"/>
      <c r="K49"/>
    </row>
    <row r="50" spans="1:11" x14ac:dyDescent="0.25">
      <c r="A50" s="7" t="s">
        <v>148</v>
      </c>
      <c r="B50" s="11">
        <v>6</v>
      </c>
      <c r="C50" s="30">
        <v>849703</v>
      </c>
      <c r="D50" s="33">
        <v>2447330</v>
      </c>
      <c r="E50" s="29">
        <v>11811313</v>
      </c>
      <c r="F50" s="29">
        <v>38207973</v>
      </c>
      <c r="H50" s="17"/>
      <c r="J50"/>
      <c r="K50"/>
    </row>
    <row r="51" spans="1:11" ht="15.75" customHeight="1" x14ac:dyDescent="0.25">
      <c r="A51" s="7" t="s">
        <v>149</v>
      </c>
      <c r="B51" s="11">
        <v>7</v>
      </c>
      <c r="C51" s="41"/>
      <c r="D51" s="34"/>
      <c r="E51" s="29"/>
      <c r="F51" s="29"/>
      <c r="H51" s="17"/>
      <c r="J51"/>
      <c r="K51"/>
    </row>
    <row r="52" spans="1:11" x14ac:dyDescent="0.25">
      <c r="A52" s="7" t="s">
        <v>150</v>
      </c>
      <c r="B52" s="11">
        <v>8</v>
      </c>
      <c r="C52" s="30"/>
      <c r="D52" s="33"/>
      <c r="E52" s="29"/>
      <c r="F52" s="29"/>
      <c r="H52" s="17"/>
      <c r="J52"/>
      <c r="K52"/>
    </row>
    <row r="53" spans="1:11" ht="30" x14ac:dyDescent="0.25">
      <c r="A53" s="7" t="s">
        <v>151</v>
      </c>
      <c r="B53" s="11">
        <v>9</v>
      </c>
      <c r="C53" s="41"/>
      <c r="D53" s="34"/>
      <c r="E53" s="29"/>
      <c r="F53" s="29"/>
      <c r="H53" s="17"/>
      <c r="J53"/>
      <c r="K53"/>
    </row>
    <row r="54" spans="1:11" ht="28.5" customHeight="1" x14ac:dyDescent="0.25">
      <c r="A54" s="7" t="s">
        <v>152</v>
      </c>
      <c r="B54" s="11">
        <v>10</v>
      </c>
      <c r="C54" s="41"/>
      <c r="D54" s="34"/>
      <c r="E54" s="29"/>
      <c r="F54" s="29"/>
      <c r="H54" s="17"/>
      <c r="J54"/>
      <c r="K54"/>
    </row>
    <row r="55" spans="1:11" x14ac:dyDescent="0.25">
      <c r="A55" s="7" t="s">
        <v>5</v>
      </c>
      <c r="B55" s="11"/>
      <c r="C55" s="41"/>
      <c r="D55" s="34"/>
      <c r="E55" s="29"/>
      <c r="F55" s="29"/>
      <c r="H55" s="17"/>
      <c r="J55"/>
      <c r="K55"/>
    </row>
    <row r="56" spans="1:11" x14ac:dyDescent="0.25">
      <c r="A56" s="7" t="s">
        <v>153</v>
      </c>
      <c r="B56" s="11" t="s">
        <v>286</v>
      </c>
      <c r="C56" s="41"/>
      <c r="D56" s="34"/>
      <c r="E56" s="29"/>
      <c r="F56" s="29"/>
      <c r="H56" s="17"/>
      <c r="J56"/>
      <c r="K56"/>
    </row>
    <row r="57" spans="1:11" x14ac:dyDescent="0.25">
      <c r="A57" s="7" t="s">
        <v>154</v>
      </c>
      <c r="B57" s="11" t="s">
        <v>287</v>
      </c>
      <c r="C57" s="41"/>
      <c r="D57" s="34"/>
      <c r="E57" s="29"/>
      <c r="F57" s="29"/>
      <c r="H57" s="17"/>
      <c r="J57"/>
      <c r="K57"/>
    </row>
    <row r="58" spans="1:11" x14ac:dyDescent="0.25">
      <c r="A58" s="7" t="s">
        <v>155</v>
      </c>
      <c r="B58" s="11" t="s">
        <v>288</v>
      </c>
      <c r="C58" s="41"/>
      <c r="D58" s="34"/>
      <c r="E58" s="29"/>
      <c r="F58" s="29"/>
      <c r="H58" s="17"/>
      <c r="J58"/>
      <c r="K58"/>
    </row>
    <row r="59" spans="1:11" x14ac:dyDescent="0.25">
      <c r="A59" s="7" t="s">
        <v>156</v>
      </c>
      <c r="B59" s="11" t="s">
        <v>289</v>
      </c>
      <c r="C59" s="41"/>
      <c r="D59" s="34"/>
      <c r="E59" s="29"/>
      <c r="F59" s="29"/>
      <c r="H59" s="17"/>
      <c r="J59"/>
      <c r="K59"/>
    </row>
    <row r="60" spans="1:11" ht="45" x14ac:dyDescent="0.25">
      <c r="A60" s="7" t="s">
        <v>157</v>
      </c>
      <c r="B60" s="11">
        <v>11</v>
      </c>
      <c r="C60" s="41">
        <v>153936</v>
      </c>
      <c r="D60" s="34">
        <v>4710627</v>
      </c>
      <c r="E60" s="29">
        <v>9082</v>
      </c>
      <c r="F60" s="29">
        <v>1146935</v>
      </c>
      <c r="H60" s="17"/>
      <c r="J60"/>
      <c r="K60"/>
    </row>
    <row r="61" spans="1:11" x14ac:dyDescent="0.25">
      <c r="A61" s="7" t="s">
        <v>158</v>
      </c>
      <c r="B61" s="11">
        <v>12</v>
      </c>
      <c r="C61" s="30">
        <v>1316</v>
      </c>
      <c r="D61" s="33">
        <v>27638</v>
      </c>
      <c r="E61" s="29">
        <v>1381</v>
      </c>
      <c r="F61" s="29">
        <v>574276</v>
      </c>
      <c r="H61" s="17"/>
      <c r="J61"/>
      <c r="K61"/>
    </row>
    <row r="62" spans="1:11" x14ac:dyDescent="0.25">
      <c r="A62" s="15" t="s">
        <v>259</v>
      </c>
      <c r="B62" s="11">
        <v>13</v>
      </c>
      <c r="C62" s="37">
        <f>f_1_3+f_2_3+f_3_3+f_4_3+f_5_3+f_6_3+f_7_3+f_8_3+f_9_3+f_10_3+f_11_3+f_12_3</f>
        <v>2615887</v>
      </c>
      <c r="D62" s="38">
        <v>19443414</v>
      </c>
      <c r="E62" s="29">
        <v>121455056</v>
      </c>
      <c r="F62" s="29">
        <v>265443390</v>
      </c>
      <c r="H62" s="17"/>
      <c r="J62"/>
      <c r="K62"/>
    </row>
    <row r="63" spans="1:11" x14ac:dyDescent="0.25">
      <c r="A63" s="7" t="s">
        <v>159</v>
      </c>
      <c r="B63" s="11">
        <v>14</v>
      </c>
      <c r="C63" s="30">
        <v>37955</v>
      </c>
      <c r="D63" s="33">
        <v>101663</v>
      </c>
      <c r="E63" s="29">
        <v>19421</v>
      </c>
      <c r="F63" s="29">
        <v>111254</v>
      </c>
      <c r="H63" s="42"/>
      <c r="J63"/>
      <c r="K63"/>
    </row>
    <row r="64" spans="1:11" x14ac:dyDescent="0.25">
      <c r="A64" s="7" t="s">
        <v>124</v>
      </c>
      <c r="B64" s="11"/>
      <c r="C64" s="41"/>
      <c r="D64" s="34"/>
      <c r="E64" s="29"/>
      <c r="F64" s="29"/>
      <c r="H64" s="17"/>
      <c r="J64"/>
      <c r="K64"/>
    </row>
    <row r="65" spans="1:11" x14ac:dyDescent="0.25">
      <c r="A65" s="7" t="s">
        <v>160</v>
      </c>
      <c r="B65" s="11" t="s">
        <v>290</v>
      </c>
      <c r="C65" s="41"/>
      <c r="D65" s="34"/>
      <c r="E65" s="29"/>
      <c r="F65" s="29"/>
      <c r="H65" s="17"/>
      <c r="J65"/>
      <c r="K65"/>
    </row>
    <row r="66" spans="1:11" x14ac:dyDescent="0.25">
      <c r="A66" s="7" t="s">
        <v>161</v>
      </c>
      <c r="B66" s="11" t="s">
        <v>291</v>
      </c>
      <c r="C66" s="41"/>
      <c r="D66" s="34"/>
      <c r="E66" s="29"/>
      <c r="F66" s="29"/>
      <c r="H66" s="17"/>
      <c r="J66"/>
      <c r="K66"/>
    </row>
    <row r="67" spans="1:11" x14ac:dyDescent="0.25">
      <c r="A67" s="7" t="s">
        <v>162</v>
      </c>
      <c r="B67" s="11" t="s">
        <v>292</v>
      </c>
      <c r="C67" s="41">
        <v>37928</v>
      </c>
      <c r="D67" s="34">
        <v>76105</v>
      </c>
      <c r="E67" s="29">
        <v>18479</v>
      </c>
      <c r="F67" s="29">
        <v>88358</v>
      </c>
      <c r="H67" s="17"/>
      <c r="J67"/>
      <c r="K67"/>
    </row>
    <row r="68" spans="1:11" x14ac:dyDescent="0.25">
      <c r="A68" s="7" t="s">
        <v>163</v>
      </c>
      <c r="B68" s="11" t="s">
        <v>293</v>
      </c>
      <c r="C68" s="41">
        <v>27</v>
      </c>
      <c r="D68" s="34">
        <v>25558</v>
      </c>
      <c r="E68" s="29">
        <v>942</v>
      </c>
      <c r="F68" s="29">
        <v>22896</v>
      </c>
      <c r="H68" s="17"/>
      <c r="J68"/>
      <c r="K68"/>
    </row>
    <row r="69" spans="1:11" x14ac:dyDescent="0.25">
      <c r="A69" s="7" t="s">
        <v>164</v>
      </c>
      <c r="B69" s="11">
        <v>15</v>
      </c>
      <c r="C69" s="30">
        <f>SUM(C71:C76)</f>
        <v>14771</v>
      </c>
      <c r="D69" s="33">
        <v>97237</v>
      </c>
      <c r="E69" s="29">
        <v>9736</v>
      </c>
      <c r="F69" s="29">
        <v>96659</v>
      </c>
      <c r="H69" s="17"/>
      <c r="J69"/>
      <c r="K69"/>
    </row>
    <row r="70" spans="1:11" x14ac:dyDescent="0.25">
      <c r="A70" s="7" t="s">
        <v>5</v>
      </c>
      <c r="B70" s="11"/>
      <c r="C70" s="41"/>
      <c r="D70" s="34"/>
      <c r="E70" s="29"/>
      <c r="F70" s="29"/>
      <c r="H70" s="17"/>
      <c r="J70"/>
      <c r="K70"/>
    </row>
    <row r="71" spans="1:11" x14ac:dyDescent="0.25">
      <c r="A71" s="7" t="s">
        <v>165</v>
      </c>
      <c r="B71" s="11" t="s">
        <v>294</v>
      </c>
      <c r="C71" s="41"/>
      <c r="D71" s="34"/>
      <c r="E71" s="29"/>
      <c r="F71" s="29"/>
      <c r="H71" s="17"/>
      <c r="J71"/>
      <c r="K71"/>
    </row>
    <row r="72" spans="1:11" x14ac:dyDescent="0.25">
      <c r="A72" s="7" t="s">
        <v>166</v>
      </c>
      <c r="B72" s="11" t="s">
        <v>295</v>
      </c>
      <c r="C72" s="41">
        <v>512</v>
      </c>
      <c r="D72" s="34">
        <v>3082</v>
      </c>
      <c r="E72" s="29">
        <v>653</v>
      </c>
      <c r="F72" s="29">
        <v>12055</v>
      </c>
      <c r="H72" s="17"/>
      <c r="J72"/>
      <c r="K72"/>
    </row>
    <row r="73" spans="1:11" x14ac:dyDescent="0.25">
      <c r="A73" s="7" t="s">
        <v>167</v>
      </c>
      <c r="B73" s="11" t="s">
        <v>296</v>
      </c>
      <c r="C73" s="41">
        <v>873</v>
      </c>
      <c r="D73" s="34">
        <v>5101</v>
      </c>
      <c r="E73" s="29">
        <v>548</v>
      </c>
      <c r="F73" s="29">
        <v>4908</v>
      </c>
      <c r="H73" s="17"/>
      <c r="J73"/>
      <c r="K73"/>
    </row>
    <row r="74" spans="1:11" x14ac:dyDescent="0.25">
      <c r="A74" s="7" t="s">
        <v>260</v>
      </c>
      <c r="B74" s="11" t="s">
        <v>297</v>
      </c>
      <c r="C74" s="41">
        <v>9100</v>
      </c>
      <c r="D74" s="34">
        <v>65671</v>
      </c>
      <c r="E74" s="29">
        <v>7820</v>
      </c>
      <c r="F74" s="29">
        <v>56054</v>
      </c>
      <c r="H74" s="17"/>
      <c r="J74"/>
      <c r="K74"/>
    </row>
    <row r="75" spans="1:11" x14ac:dyDescent="0.25">
      <c r="A75" s="7" t="s">
        <v>168</v>
      </c>
      <c r="B75" s="11" t="s">
        <v>298</v>
      </c>
      <c r="C75" s="41">
        <v>4273</v>
      </c>
      <c r="D75" s="34">
        <v>21779</v>
      </c>
      <c r="E75" s="29">
        <v>694</v>
      </c>
      <c r="F75" s="29">
        <v>1778</v>
      </c>
      <c r="H75" s="17"/>
      <c r="J75"/>
      <c r="K75"/>
    </row>
    <row r="76" spans="1:11" x14ac:dyDescent="0.25">
      <c r="A76" s="7" t="s">
        <v>169</v>
      </c>
      <c r="B76" s="11" t="s">
        <v>299</v>
      </c>
      <c r="C76" s="41">
        <v>13</v>
      </c>
      <c r="D76" s="34">
        <v>1604</v>
      </c>
      <c r="E76" s="29">
        <v>21</v>
      </c>
      <c r="F76" s="29">
        <v>21864</v>
      </c>
      <c r="H76" s="17"/>
      <c r="J76"/>
      <c r="K76"/>
    </row>
    <row r="77" spans="1:11" ht="30" x14ac:dyDescent="0.25">
      <c r="A77" s="7" t="s">
        <v>170</v>
      </c>
      <c r="B77" s="11">
        <v>16</v>
      </c>
      <c r="C77" s="41"/>
      <c r="D77" s="34"/>
      <c r="E77" s="29"/>
      <c r="F77" s="29"/>
      <c r="H77" s="17"/>
      <c r="J77"/>
      <c r="K77"/>
    </row>
    <row r="78" spans="1:11" x14ac:dyDescent="0.25">
      <c r="A78" s="7" t="s">
        <v>5</v>
      </c>
      <c r="B78" s="11"/>
      <c r="C78" s="41"/>
      <c r="D78" s="34"/>
      <c r="E78" s="29"/>
      <c r="F78" s="29"/>
      <c r="H78" s="17"/>
      <c r="J78"/>
      <c r="K78"/>
    </row>
    <row r="79" spans="1:11" x14ac:dyDescent="0.25">
      <c r="A79" s="7" t="s">
        <v>171</v>
      </c>
      <c r="B79" s="11" t="s">
        <v>107</v>
      </c>
      <c r="C79" s="41"/>
      <c r="D79" s="34"/>
      <c r="E79" s="29"/>
      <c r="F79" s="29"/>
      <c r="H79" s="17"/>
      <c r="J79"/>
      <c r="K79"/>
    </row>
    <row r="80" spans="1:11" x14ac:dyDescent="0.25">
      <c r="A80" s="7" t="s">
        <v>172</v>
      </c>
      <c r="B80" s="11" t="s">
        <v>108</v>
      </c>
      <c r="C80" s="41"/>
      <c r="D80" s="34"/>
      <c r="E80" s="29"/>
      <c r="F80" s="29"/>
      <c r="H80" s="17"/>
      <c r="J80"/>
      <c r="K80"/>
    </row>
    <row r="81" spans="1:11" x14ac:dyDescent="0.25">
      <c r="A81" s="7" t="s">
        <v>173</v>
      </c>
      <c r="B81" s="11" t="s">
        <v>109</v>
      </c>
      <c r="C81" s="41"/>
      <c r="D81" s="34"/>
      <c r="E81" s="29"/>
      <c r="F81" s="29"/>
      <c r="H81" s="17"/>
      <c r="J81"/>
      <c r="K81"/>
    </row>
    <row r="82" spans="1:11" x14ac:dyDescent="0.25">
      <c r="A82" s="7" t="s">
        <v>174</v>
      </c>
      <c r="B82" s="11" t="s">
        <v>110</v>
      </c>
      <c r="C82" s="41"/>
      <c r="D82" s="34"/>
      <c r="E82" s="29"/>
      <c r="F82" s="29"/>
      <c r="H82" s="17"/>
      <c r="J82"/>
      <c r="K82"/>
    </row>
    <row r="83" spans="1:11" x14ac:dyDescent="0.25">
      <c r="A83" s="7" t="s">
        <v>175</v>
      </c>
      <c r="B83" s="11" t="s">
        <v>204</v>
      </c>
      <c r="C83" s="41"/>
      <c r="D83" s="34"/>
      <c r="E83" s="29"/>
      <c r="F83" s="29"/>
      <c r="H83" s="17"/>
      <c r="J83"/>
      <c r="K83"/>
    </row>
    <row r="84" spans="1:11" x14ac:dyDescent="0.25">
      <c r="A84" s="7" t="s">
        <v>176</v>
      </c>
      <c r="B84" s="11">
        <v>17</v>
      </c>
      <c r="C84" s="30">
        <v>744945</v>
      </c>
      <c r="D84" s="33">
        <v>4906311</v>
      </c>
      <c r="E84" s="29">
        <v>111314092</v>
      </c>
      <c r="F84" s="29">
        <v>223197861</v>
      </c>
      <c r="H84" s="17"/>
      <c r="J84"/>
      <c r="K84"/>
    </row>
    <row r="85" spans="1:11" ht="45" x14ac:dyDescent="0.25">
      <c r="A85" s="7" t="s">
        <v>177</v>
      </c>
      <c r="B85" s="11">
        <v>18</v>
      </c>
      <c r="C85" s="30"/>
      <c r="D85" s="33"/>
      <c r="E85" s="29"/>
      <c r="F85" s="29"/>
      <c r="H85" s="17"/>
      <c r="J85"/>
      <c r="K85"/>
    </row>
    <row r="86" spans="1:11" x14ac:dyDescent="0.25">
      <c r="A86" s="7" t="s">
        <v>178</v>
      </c>
      <c r="B86" s="11">
        <v>19</v>
      </c>
      <c r="C86" s="39"/>
      <c r="D86" s="39"/>
      <c r="E86" s="29"/>
      <c r="F86" s="29"/>
      <c r="H86" s="17"/>
      <c r="J86"/>
      <c r="K86"/>
    </row>
    <row r="87" spans="1:11" x14ac:dyDescent="0.25">
      <c r="A87" s="7" t="s">
        <v>179</v>
      </c>
      <c r="B87" s="11">
        <v>20</v>
      </c>
      <c r="C87" s="30">
        <v>399670</v>
      </c>
      <c r="D87" s="33">
        <v>2272588</v>
      </c>
      <c r="E87" s="29">
        <v>7100012</v>
      </c>
      <c r="F87" s="29">
        <v>34300236</v>
      </c>
      <c r="H87" s="17"/>
      <c r="J87"/>
      <c r="K87"/>
    </row>
    <row r="88" spans="1:11" ht="28.5" customHeight="1" x14ac:dyDescent="0.25">
      <c r="A88" s="7" t="s">
        <v>180</v>
      </c>
      <c r="B88" s="11">
        <v>21</v>
      </c>
      <c r="C88" s="41"/>
      <c r="D88" s="34"/>
      <c r="E88" s="29"/>
      <c r="F88" s="29"/>
      <c r="H88" s="17"/>
      <c r="J88"/>
      <c r="K88"/>
    </row>
    <row r="89" spans="1:11" ht="26.25" customHeight="1" x14ac:dyDescent="0.25">
      <c r="A89" s="7" t="s">
        <v>181</v>
      </c>
      <c r="B89" s="11">
        <v>22</v>
      </c>
      <c r="C89" s="41"/>
      <c r="D89" s="34"/>
      <c r="E89" s="29"/>
      <c r="F89" s="29"/>
      <c r="H89" s="17"/>
      <c r="J89"/>
      <c r="K89"/>
    </row>
    <row r="90" spans="1:11" ht="30" x14ac:dyDescent="0.25">
      <c r="A90" s="7" t="s">
        <v>182</v>
      </c>
      <c r="B90" s="11">
        <v>23</v>
      </c>
      <c r="C90" s="41"/>
      <c r="D90" s="34"/>
      <c r="E90" s="29"/>
      <c r="F90" s="29"/>
      <c r="H90" s="17"/>
      <c r="J90"/>
      <c r="K90"/>
    </row>
    <row r="91" spans="1:11" ht="30" x14ac:dyDescent="0.25">
      <c r="A91" s="7" t="s">
        <v>183</v>
      </c>
      <c r="B91" s="11">
        <v>24</v>
      </c>
      <c r="C91" s="41"/>
      <c r="D91" s="34"/>
      <c r="E91" s="29"/>
      <c r="F91" s="29"/>
      <c r="H91" s="17"/>
      <c r="J91"/>
      <c r="K91"/>
    </row>
    <row r="92" spans="1:11" x14ac:dyDescent="0.25">
      <c r="A92" s="7" t="s">
        <v>5</v>
      </c>
      <c r="B92" s="11"/>
      <c r="C92" s="41"/>
      <c r="D92" s="34"/>
      <c r="E92" s="29"/>
      <c r="F92" s="29"/>
      <c r="H92" s="17"/>
      <c r="J92"/>
      <c r="K92"/>
    </row>
    <row r="93" spans="1:11" x14ac:dyDescent="0.25">
      <c r="A93" s="7" t="s">
        <v>184</v>
      </c>
      <c r="B93" s="11" t="s">
        <v>300</v>
      </c>
      <c r="C93" s="41"/>
      <c r="D93" s="34"/>
      <c r="E93" s="29"/>
      <c r="F93" s="29"/>
      <c r="H93" s="17"/>
      <c r="J93"/>
      <c r="K93"/>
    </row>
    <row r="94" spans="1:11" x14ac:dyDescent="0.25">
      <c r="A94" s="7" t="s">
        <v>185</v>
      </c>
      <c r="B94" s="11" t="s">
        <v>301</v>
      </c>
      <c r="C94" s="41"/>
      <c r="D94" s="34"/>
      <c r="E94" s="29"/>
      <c r="F94" s="29"/>
      <c r="H94" s="17"/>
      <c r="J94"/>
      <c r="K94"/>
    </row>
    <row r="95" spans="1:11" x14ac:dyDescent="0.25">
      <c r="A95" s="7" t="s">
        <v>186</v>
      </c>
      <c r="B95" s="11" t="s">
        <v>302</v>
      </c>
      <c r="C95" s="41"/>
      <c r="D95" s="34"/>
      <c r="E95" s="29"/>
      <c r="F95" s="29"/>
      <c r="H95" s="17"/>
      <c r="J95"/>
      <c r="K95"/>
    </row>
    <row r="96" spans="1:11" x14ac:dyDescent="0.25">
      <c r="A96" s="7" t="s">
        <v>187</v>
      </c>
      <c r="B96" s="11" t="s">
        <v>303</v>
      </c>
      <c r="C96" s="41"/>
      <c r="D96" s="34"/>
      <c r="E96" s="29"/>
      <c r="F96" s="29"/>
      <c r="H96" s="17"/>
      <c r="J96"/>
      <c r="K96"/>
    </row>
    <row r="97" spans="1:11" ht="45" x14ac:dyDescent="0.25">
      <c r="A97" s="7" t="s">
        <v>188</v>
      </c>
      <c r="B97" s="11">
        <v>25</v>
      </c>
      <c r="C97" s="30">
        <v>496984</v>
      </c>
      <c r="D97" s="33">
        <v>9643885</v>
      </c>
      <c r="E97" s="29">
        <v>1523775</v>
      </c>
      <c r="F97" s="29">
        <v>3093181</v>
      </c>
      <c r="H97" s="17"/>
      <c r="J97"/>
      <c r="K97"/>
    </row>
    <row r="98" spans="1:11" x14ac:dyDescent="0.25">
      <c r="A98" s="7" t="s">
        <v>189</v>
      </c>
      <c r="B98" s="11">
        <v>26</v>
      </c>
      <c r="C98" s="30">
        <f>SUM(C100:C105)</f>
        <v>136194</v>
      </c>
      <c r="D98" s="33">
        <v>579966</v>
      </c>
      <c r="E98" s="29">
        <v>164637</v>
      </c>
      <c r="F98" s="29">
        <v>476055</v>
      </c>
      <c r="H98" s="17"/>
      <c r="J98"/>
      <c r="K98"/>
    </row>
    <row r="99" spans="1:11" x14ac:dyDescent="0.25">
      <c r="A99" s="7" t="s">
        <v>5</v>
      </c>
      <c r="B99" s="11"/>
      <c r="C99" s="41"/>
      <c r="D99" s="34"/>
      <c r="E99" s="29"/>
      <c r="F99" s="29"/>
      <c r="H99" s="17"/>
      <c r="J99"/>
      <c r="K99"/>
    </row>
    <row r="100" spans="1:11" x14ac:dyDescent="0.25">
      <c r="A100" s="7" t="s">
        <v>190</v>
      </c>
      <c r="B100" s="11" t="s">
        <v>304</v>
      </c>
      <c r="C100" s="41">
        <v>78298</v>
      </c>
      <c r="D100" s="34">
        <v>372014</v>
      </c>
      <c r="E100" s="29">
        <v>55302</v>
      </c>
      <c r="F100" s="29">
        <v>258362</v>
      </c>
      <c r="H100" s="42"/>
      <c r="J100"/>
      <c r="K100"/>
    </row>
    <row r="101" spans="1:11" x14ac:dyDescent="0.25">
      <c r="A101" s="7" t="s">
        <v>191</v>
      </c>
      <c r="B101" s="11" t="s">
        <v>305</v>
      </c>
      <c r="C101" s="41">
        <v>587</v>
      </c>
      <c r="D101" s="34">
        <v>3395</v>
      </c>
      <c r="E101" s="29">
        <v>550</v>
      </c>
      <c r="F101" s="29">
        <v>2550</v>
      </c>
      <c r="H101" s="17"/>
      <c r="J101"/>
      <c r="K101"/>
    </row>
    <row r="102" spans="1:11" x14ac:dyDescent="0.25">
      <c r="A102" s="7" t="s">
        <v>192</v>
      </c>
      <c r="B102" s="11" t="s">
        <v>306</v>
      </c>
      <c r="C102" s="41">
        <v>41820</v>
      </c>
      <c r="D102" s="34">
        <v>153951</v>
      </c>
      <c r="E102" s="29">
        <v>41102</v>
      </c>
      <c r="F102" s="29">
        <v>115333</v>
      </c>
      <c r="H102" s="17"/>
      <c r="J102"/>
      <c r="K102"/>
    </row>
    <row r="103" spans="1:11" ht="15" customHeight="1" x14ac:dyDescent="0.25">
      <c r="A103" s="7" t="s">
        <v>261</v>
      </c>
      <c r="B103" s="11" t="s">
        <v>307</v>
      </c>
      <c r="C103" s="41">
        <v>1285</v>
      </c>
      <c r="D103" s="34">
        <v>7523</v>
      </c>
      <c r="E103" s="29">
        <v>899</v>
      </c>
      <c r="F103" s="29">
        <v>4592</v>
      </c>
      <c r="H103" s="17"/>
      <c r="J103"/>
      <c r="K103"/>
    </row>
    <row r="104" spans="1:11" ht="45" x14ac:dyDescent="0.25">
      <c r="A104" s="7" t="s">
        <v>193</v>
      </c>
      <c r="B104" s="11" t="s">
        <v>308</v>
      </c>
      <c r="C104" s="41">
        <v>7251</v>
      </c>
      <c r="D104" s="34">
        <v>35945</v>
      </c>
      <c r="E104" s="29">
        <v>5593</v>
      </c>
      <c r="F104" s="29">
        <v>24983</v>
      </c>
      <c r="H104" s="17"/>
      <c r="J104"/>
      <c r="K104"/>
    </row>
    <row r="105" spans="1:11" x14ac:dyDescent="0.25">
      <c r="A105" s="7" t="s">
        <v>194</v>
      </c>
      <c r="B105" s="11" t="s">
        <v>309</v>
      </c>
      <c r="C105" s="41">
        <v>6953</v>
      </c>
      <c r="D105" s="34">
        <v>7138</v>
      </c>
      <c r="E105" s="29">
        <v>61191</v>
      </c>
      <c r="F105" s="29">
        <v>70235</v>
      </c>
      <c r="H105" s="17"/>
      <c r="J105"/>
      <c r="K105"/>
    </row>
    <row r="106" spans="1:11" x14ac:dyDescent="0.25">
      <c r="A106" s="7" t="s">
        <v>195</v>
      </c>
      <c r="B106" s="11">
        <v>27</v>
      </c>
      <c r="C106" s="30">
        <v>19379</v>
      </c>
      <c r="D106" s="33">
        <v>55607</v>
      </c>
      <c r="E106" s="29">
        <v>456483</v>
      </c>
      <c r="F106" s="29">
        <v>1179682</v>
      </c>
      <c r="H106" s="17"/>
      <c r="J106"/>
      <c r="K106"/>
    </row>
    <row r="107" spans="1:11" x14ac:dyDescent="0.25">
      <c r="A107" s="7" t="s">
        <v>262</v>
      </c>
      <c r="B107" s="11">
        <v>28</v>
      </c>
      <c r="C107" s="30">
        <f>f_14_3+f_15_3+f_16_3+f_17_3+f_18_3+C86+f_19_3+f_21_3+f_22_3+f_23_3+f_24_3+f_25_3+f_26_3+f_27_3</f>
        <v>1849898</v>
      </c>
      <c r="D107" s="33">
        <v>17657257</v>
      </c>
      <c r="E107" s="29">
        <v>120588156</v>
      </c>
      <c r="F107" s="29">
        <v>262454928</v>
      </c>
      <c r="H107" s="17"/>
      <c r="J107"/>
      <c r="K107"/>
    </row>
    <row r="108" spans="1:11" ht="30" x14ac:dyDescent="0.25">
      <c r="A108" s="7" t="s">
        <v>263</v>
      </c>
      <c r="B108" s="11">
        <v>29</v>
      </c>
      <c r="C108" s="30">
        <f>f_13_3-f_28_3</f>
        <v>765989</v>
      </c>
      <c r="D108" s="33">
        <f>f_13_4-f_28_4</f>
        <v>1786157</v>
      </c>
      <c r="E108" s="29">
        <v>866900</v>
      </c>
      <c r="F108" s="29">
        <v>2988462</v>
      </c>
      <c r="H108" s="17"/>
      <c r="J108"/>
      <c r="K108"/>
    </row>
    <row r="109" spans="1:11" x14ac:dyDescent="0.25">
      <c r="A109" s="7" t="s">
        <v>196</v>
      </c>
      <c r="B109" s="11">
        <v>30</v>
      </c>
      <c r="C109" s="29"/>
      <c r="D109" s="35"/>
      <c r="E109" s="29">
        <v>0</v>
      </c>
      <c r="F109" s="29">
        <v>0</v>
      </c>
      <c r="H109" s="17"/>
      <c r="J109"/>
      <c r="K109"/>
    </row>
    <row r="110" spans="1:11" ht="30" x14ac:dyDescent="0.25">
      <c r="A110" s="7" t="s">
        <v>264</v>
      </c>
      <c r="B110" s="11">
        <v>31</v>
      </c>
      <c r="C110" s="28">
        <f>f_29_3-f_30_3</f>
        <v>765989</v>
      </c>
      <c r="D110" s="36">
        <v>1786157</v>
      </c>
      <c r="E110" s="29">
        <v>866900</v>
      </c>
      <c r="F110" s="29">
        <v>2988462</v>
      </c>
      <c r="H110" s="17"/>
      <c r="J110"/>
      <c r="K110"/>
    </row>
    <row r="111" spans="1:11" x14ac:dyDescent="0.25">
      <c r="A111" s="7" t="s">
        <v>197</v>
      </c>
      <c r="B111" s="11">
        <v>32</v>
      </c>
      <c r="C111" s="29"/>
      <c r="D111" s="35"/>
      <c r="E111" s="29"/>
      <c r="F111" s="29"/>
      <c r="H111" s="17"/>
      <c r="J111"/>
      <c r="K111"/>
    </row>
    <row r="112" spans="1:11" ht="17.25" customHeight="1" x14ac:dyDescent="0.25">
      <c r="A112" s="7" t="s">
        <v>265</v>
      </c>
      <c r="B112" s="11">
        <v>33</v>
      </c>
      <c r="C112" s="28">
        <f>f_31_3</f>
        <v>765989</v>
      </c>
      <c r="D112" s="36">
        <v>1786157</v>
      </c>
      <c r="E112" s="29">
        <v>866900</v>
      </c>
      <c r="F112" s="29">
        <v>2988462</v>
      </c>
      <c r="H112" s="17"/>
      <c r="J112"/>
      <c r="K112"/>
    </row>
    <row r="114" spans="1:4" x14ac:dyDescent="0.25">
      <c r="A114" s="12" t="s">
        <v>84</v>
      </c>
    </row>
    <row r="115" spans="1:4" x14ac:dyDescent="0.25">
      <c r="A115" s="12" t="s">
        <v>85</v>
      </c>
      <c r="B115" s="10" t="s">
        <v>86</v>
      </c>
      <c r="C115" t="s">
        <v>199</v>
      </c>
      <c r="D115" t="s">
        <v>87</v>
      </c>
    </row>
    <row r="117" spans="1:4" x14ac:dyDescent="0.25">
      <c r="A117" s="12" t="s">
        <v>88</v>
      </c>
      <c r="B117" s="10" t="s">
        <v>86</v>
      </c>
      <c r="C117" t="s">
        <v>89</v>
      </c>
      <c r="D117" t="s">
        <v>87</v>
      </c>
    </row>
    <row r="118" spans="1:4" x14ac:dyDescent="0.25">
      <c r="A118" s="12" t="s">
        <v>90</v>
      </c>
      <c r="B118" s="10" t="s">
        <v>86</v>
      </c>
      <c r="C118" t="s">
        <v>89</v>
      </c>
      <c r="D118" t="s">
        <v>87</v>
      </c>
    </row>
    <row r="119" spans="1:4" x14ac:dyDescent="0.25">
      <c r="A119" s="12" t="s">
        <v>91</v>
      </c>
      <c r="C119" t="s">
        <v>198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"/>
  <sheetViews>
    <sheetView workbookViewId="0">
      <selection activeCell="I25" sqref="I25"/>
    </sheetView>
  </sheetViews>
  <sheetFormatPr defaultRowHeight="15" x14ac:dyDescent="0.25"/>
  <cols>
    <col min="2" max="2" width="20.28515625" customWidth="1"/>
    <col min="3" max="3" width="16.5703125" bestFit="1" customWidth="1"/>
    <col min="4" max="4" width="14.5703125" bestFit="1" customWidth="1"/>
    <col min="5" max="5" width="18.140625" bestFit="1" customWidth="1"/>
    <col min="6" max="6" width="17.42578125" customWidth="1"/>
  </cols>
  <sheetData>
    <row r="4" spans="2:6" x14ac:dyDescent="0.25">
      <c r="B4" s="1" t="s">
        <v>320</v>
      </c>
      <c r="C4" s="22">
        <v>45107</v>
      </c>
    </row>
    <row r="5" spans="2:6" x14ac:dyDescent="0.25">
      <c r="F5" t="s">
        <v>335</v>
      </c>
    </row>
    <row r="6" spans="2:6" x14ac:dyDescent="0.25">
      <c r="B6" s="4" t="s">
        <v>321</v>
      </c>
      <c r="C6" s="4"/>
      <c r="D6" s="4"/>
      <c r="E6" s="23">
        <v>227475598.62</v>
      </c>
      <c r="F6" s="24">
        <v>227476</v>
      </c>
    </row>
    <row r="7" spans="2:6" x14ac:dyDescent="0.25">
      <c r="B7" s="4" t="s">
        <v>322</v>
      </c>
      <c r="C7" s="23">
        <v>111300348.06999999</v>
      </c>
      <c r="D7" s="4">
        <v>641595.75</v>
      </c>
      <c r="E7" s="23">
        <f>C7+D7</f>
        <v>111941943.81999999</v>
      </c>
      <c r="F7" s="24">
        <v>111942</v>
      </c>
    </row>
    <row r="8" spans="2:6" x14ac:dyDescent="0.25">
      <c r="B8" s="4" t="s">
        <v>323</v>
      </c>
      <c r="C8" s="4"/>
      <c r="D8" s="4"/>
      <c r="E8" s="23">
        <v>1495186264.27</v>
      </c>
      <c r="F8" s="24">
        <v>1495186</v>
      </c>
    </row>
    <row r="9" spans="2:6" x14ac:dyDescent="0.25">
      <c r="B9" s="4" t="s">
        <v>324</v>
      </c>
      <c r="C9" s="4"/>
      <c r="D9" s="4"/>
      <c r="E9" s="23">
        <v>161031668.90000001</v>
      </c>
      <c r="F9" s="24">
        <v>161032</v>
      </c>
    </row>
    <row r="10" spans="2:6" x14ac:dyDescent="0.25">
      <c r="B10" s="4" t="s">
        <v>325</v>
      </c>
      <c r="C10" s="4"/>
      <c r="D10" s="4"/>
      <c r="E10" s="23">
        <v>8607.17</v>
      </c>
      <c r="F10" s="24">
        <v>9</v>
      </c>
    </row>
    <row r="11" spans="2:6" x14ac:dyDescent="0.25">
      <c r="B11" s="4" t="s">
        <v>326</v>
      </c>
      <c r="C11" s="4"/>
      <c r="D11" s="4"/>
      <c r="E11" s="23">
        <v>23314008.219999999</v>
      </c>
      <c r="F11" s="24">
        <v>23314</v>
      </c>
    </row>
    <row r="12" spans="2:6" x14ac:dyDescent="0.25">
      <c r="B12" s="4" t="s">
        <v>327</v>
      </c>
      <c r="C12" s="4"/>
      <c r="D12" s="4"/>
      <c r="E12" s="23">
        <v>89651753.129999995</v>
      </c>
      <c r="F12" s="24">
        <v>89652</v>
      </c>
    </row>
    <row r="13" spans="2:6" x14ac:dyDescent="0.25">
      <c r="B13" s="4" t="s">
        <v>328</v>
      </c>
      <c r="C13" s="4"/>
      <c r="D13" s="4"/>
      <c r="E13" s="23">
        <v>176019.33</v>
      </c>
      <c r="F13" s="24">
        <v>176</v>
      </c>
    </row>
    <row r="14" spans="2:6" x14ac:dyDescent="0.25">
      <c r="B14" s="4" t="s">
        <v>329</v>
      </c>
      <c r="C14" s="4"/>
      <c r="D14" s="4"/>
      <c r="E14" s="23">
        <v>277837999.49000001</v>
      </c>
      <c r="F14" s="24">
        <v>277838</v>
      </c>
    </row>
    <row r="15" spans="2:6" x14ac:dyDescent="0.25">
      <c r="B15" s="4" t="s">
        <v>330</v>
      </c>
      <c r="C15" s="4"/>
      <c r="D15" s="4"/>
      <c r="E15" s="23">
        <v>3727320353.0900002</v>
      </c>
      <c r="F15" s="24">
        <v>3727320</v>
      </c>
    </row>
    <row r="16" spans="2:6" x14ac:dyDescent="0.25">
      <c r="B16" s="4" t="s">
        <v>331</v>
      </c>
      <c r="C16" s="4"/>
      <c r="D16" s="4"/>
      <c r="E16" s="23">
        <v>33223.47</v>
      </c>
      <c r="F16" s="24">
        <v>33</v>
      </c>
    </row>
    <row r="17" spans="2:6" x14ac:dyDescent="0.25">
      <c r="B17" s="4" t="s">
        <v>332</v>
      </c>
      <c r="C17" s="4"/>
      <c r="D17" s="4"/>
      <c r="E17" s="23">
        <v>2517150.0099999998</v>
      </c>
      <c r="F17" s="24">
        <v>2517</v>
      </c>
    </row>
    <row r="18" spans="2:6" x14ac:dyDescent="0.25">
      <c r="B18" s="4" t="s">
        <v>333</v>
      </c>
      <c r="C18" s="4"/>
      <c r="D18" s="4"/>
      <c r="E18" s="23">
        <v>353464.61</v>
      </c>
      <c r="F18" s="24">
        <v>353</v>
      </c>
    </row>
    <row r="19" spans="2:6" x14ac:dyDescent="0.25">
      <c r="B19" s="4" t="s">
        <v>334</v>
      </c>
      <c r="C19" s="4"/>
      <c r="D19" s="4"/>
      <c r="E19" s="23">
        <v>3541877.22</v>
      </c>
      <c r="F19" s="24">
        <v>3542</v>
      </c>
    </row>
    <row r="20" spans="2:6" x14ac:dyDescent="0.25">
      <c r="B20" s="4"/>
      <c r="C20" s="4"/>
      <c r="D20" s="4"/>
      <c r="E20" s="25">
        <f>SUM(E6:E19)</f>
        <v>6120389931.3500004</v>
      </c>
      <c r="F20" s="26">
        <f>SUM(F6:F19)</f>
        <v>6120390</v>
      </c>
    </row>
    <row r="22" spans="2:6" x14ac:dyDescent="0.25">
      <c r="B22" s="4" t="s">
        <v>336</v>
      </c>
      <c r="C22" s="23">
        <v>576867243.01999998</v>
      </c>
      <c r="D22" s="23">
        <v>1396624.69</v>
      </c>
      <c r="E22" s="25">
        <f>C22-D22</f>
        <v>575470618.32999992</v>
      </c>
      <c r="F22" s="26">
        <v>575471</v>
      </c>
    </row>
    <row r="23" spans="2:6" x14ac:dyDescent="0.25">
      <c r="D23" t="s">
        <v>337</v>
      </c>
    </row>
    <row r="24" spans="2:6" x14ac:dyDescent="0.25">
      <c r="E24" s="27" t="s">
        <v>338</v>
      </c>
      <c r="F24" s="26">
        <f>F20+F22</f>
        <v>6695861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0" sqref="S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342</vt:i4>
      </vt:variant>
    </vt:vector>
  </HeadingPairs>
  <TitlesOfParts>
    <vt:vector size="348" baseType="lpstr">
      <vt:lpstr>Баланс</vt:lpstr>
      <vt:lpstr>ОПиУ</vt:lpstr>
      <vt:lpstr>Лист1</vt:lpstr>
      <vt:lpstr>Лист2</vt:lpstr>
      <vt:lpstr>Лист3</vt:lpstr>
      <vt:lpstr>Лист4</vt:lpstr>
      <vt:lpstr>f_1_1_3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2023-03-07T18:22:55Z</cp:lastPrinted>
  <dcterms:created xsi:type="dcterms:W3CDTF">2016-05-11T10:00:37Z</dcterms:created>
  <dcterms:modified xsi:type="dcterms:W3CDTF">2024-07-05T15:00:27Z</dcterms:modified>
</cp:coreProperties>
</file>